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frank\OneDrive\Plocha\"/>
    </mc:Choice>
  </mc:AlternateContent>
  <bookViews>
    <workbookView xWindow="0" yWindow="0" windowWidth="0" windowHeight="0"/>
  </bookViews>
  <sheets>
    <sheet name="Rekapitulace stavby" sheetId="1" r:id="rId1"/>
    <sheet name="00 - Bourací práce a káce..." sheetId="2" r:id="rId2"/>
    <sheet name="01 - SO 01 Víceúčelové hř..." sheetId="3" r:id="rId3"/>
    <sheet name="02 - SO 02, 03 -  Běžecký..." sheetId="4" r:id="rId4"/>
    <sheet name="03 - Veřejné osvětlení" sheetId="5" r:id="rId5"/>
    <sheet name="04 - SO 04 Tenisové hřiště" sheetId="6" r:id="rId6"/>
    <sheet name="05 - SO 05 Sadové úpravy" sheetId="7" r:id="rId7"/>
    <sheet name="06 - SO 06 Drenáže" sheetId="8" r:id="rId8"/>
    <sheet name="07 - SO 07 Oplocení" sheetId="9" r:id="rId9"/>
    <sheet name="08 - VRN" sheetId="10" r:id="rId10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'00 - Bourací práce a káce...'!$C$84:$K$207</definedName>
    <definedName name="_xlnm.Print_Area" localSheetId="1">'00 - Bourací práce a káce...'!$C$4:$J$39,'00 - Bourací práce a káce...'!$C$72:$K$207</definedName>
    <definedName name="_xlnm.Print_Titles" localSheetId="1">'00 - Bourací práce a káce...'!$84:$84</definedName>
    <definedName name="_xlnm._FilterDatabase" localSheetId="2" hidden="1">'01 - SO 01 Víceúčelové hř...'!$C$86:$K$162</definedName>
    <definedName name="_xlnm.Print_Area" localSheetId="2">'01 - SO 01 Víceúčelové hř...'!$C$4:$J$39,'01 - SO 01 Víceúčelové hř...'!$C$74:$K$162</definedName>
    <definedName name="_xlnm.Print_Titles" localSheetId="2">'01 - SO 01 Víceúčelové hř...'!$86:$86</definedName>
    <definedName name="_xlnm._FilterDatabase" localSheetId="3" hidden="1">'02 - SO 02, 03 -  Běžecký...'!$C$83:$K$176</definedName>
    <definedName name="_xlnm.Print_Area" localSheetId="3">'02 - SO 02, 03 -  Běžecký...'!$C$4:$J$39,'02 - SO 02, 03 -  Běžecký...'!$C$71:$K$176</definedName>
    <definedName name="_xlnm.Print_Titles" localSheetId="3">'02 - SO 02, 03 -  Běžecký...'!$83:$83</definedName>
    <definedName name="_xlnm._FilterDatabase" localSheetId="4" hidden="1">'03 - Veřejné osvětlení'!$C$84:$K$155</definedName>
    <definedName name="_xlnm.Print_Area" localSheetId="4">'03 - Veřejné osvětlení'!$C$4:$J$39,'03 - Veřejné osvětlení'!$C$72:$K$155</definedName>
    <definedName name="_xlnm.Print_Titles" localSheetId="4">'03 - Veřejné osvětlení'!$84:$84</definedName>
    <definedName name="_xlnm._FilterDatabase" localSheetId="5" hidden="1">'04 - SO 04 Tenisové hřiště'!$C$85:$K$154</definedName>
    <definedName name="_xlnm.Print_Area" localSheetId="5">'04 - SO 04 Tenisové hřiště'!$C$4:$J$39,'04 - SO 04 Tenisové hřiště'!$C$73:$K$154</definedName>
    <definedName name="_xlnm.Print_Titles" localSheetId="5">'04 - SO 04 Tenisové hřiště'!$85:$85</definedName>
    <definedName name="_xlnm._FilterDatabase" localSheetId="6" hidden="1">'05 - SO 05 Sadové úpravy'!$C$81:$K$156</definedName>
    <definedName name="_xlnm.Print_Area" localSheetId="6">'05 - SO 05 Sadové úpravy'!$C$4:$J$39,'05 - SO 05 Sadové úpravy'!$C$69:$K$156</definedName>
    <definedName name="_xlnm.Print_Titles" localSheetId="6">'05 - SO 05 Sadové úpravy'!$81:$81</definedName>
    <definedName name="_xlnm._FilterDatabase" localSheetId="7" hidden="1">'06 - SO 06 Drenáže'!$C$86:$K$189</definedName>
    <definedName name="_xlnm.Print_Area" localSheetId="7">'06 - SO 06 Drenáže'!$C$4:$J$39,'06 - SO 06 Drenáže'!$C$74:$K$189</definedName>
    <definedName name="_xlnm.Print_Titles" localSheetId="7">'06 - SO 06 Drenáže'!$86:$86</definedName>
    <definedName name="_xlnm._FilterDatabase" localSheetId="8" hidden="1">'07 - SO 07 Oplocení'!$C$86:$K$137</definedName>
    <definedName name="_xlnm.Print_Area" localSheetId="8">'07 - SO 07 Oplocení'!$C$4:$J$39,'07 - SO 07 Oplocení'!$C$74:$K$137</definedName>
    <definedName name="_xlnm.Print_Titles" localSheetId="8">'07 - SO 07 Oplocení'!$86:$86</definedName>
    <definedName name="_xlnm._FilterDatabase" localSheetId="9" hidden="1">'08 - VRN'!$C$84:$K$99</definedName>
    <definedName name="_xlnm.Print_Area" localSheetId="9">'08 - VRN'!$C$4:$J$39,'08 - VRN'!$C$72:$K$99</definedName>
    <definedName name="_xlnm.Print_Titles" localSheetId="9">'08 - VRN'!$84:$84</definedName>
  </definedNames>
  <calcPr/>
</workbook>
</file>

<file path=xl/calcChain.xml><?xml version="1.0" encoding="utf-8"?>
<calcChain xmlns="http://schemas.openxmlformats.org/spreadsheetml/2006/main">
  <c i="10" l="1" r="J37"/>
  <c r="J36"/>
  <c i="1" r="AY63"/>
  <c i="10" r="J35"/>
  <c i="1" r="AX63"/>
  <c i="10" r="BI99"/>
  <c r="BH99"/>
  <c r="BG99"/>
  <c r="BF99"/>
  <c r="T99"/>
  <c r="T98"/>
  <c r="R99"/>
  <c r="R98"/>
  <c r="P99"/>
  <c r="P98"/>
  <c r="BI97"/>
  <c r="BH97"/>
  <c r="BG97"/>
  <c r="BF97"/>
  <c r="T97"/>
  <c r="T96"/>
  <c r="R97"/>
  <c r="R96"/>
  <c r="P97"/>
  <c r="P96"/>
  <c r="BI95"/>
  <c r="BH95"/>
  <c r="BG95"/>
  <c r="BF95"/>
  <c r="T95"/>
  <c r="T94"/>
  <c r="R95"/>
  <c r="R94"/>
  <c r="P95"/>
  <c r="P94"/>
  <c r="BI92"/>
  <c r="BH92"/>
  <c r="BG92"/>
  <c r="BF92"/>
  <c r="T92"/>
  <c r="T91"/>
  <c r="R92"/>
  <c r="R91"/>
  <c r="P92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79"/>
  <c r="E7"/>
  <c r="E75"/>
  <c i="9" r="J37"/>
  <c r="J36"/>
  <c i="1" r="AY62"/>
  <c i="9" r="J35"/>
  <c i="1" r="AX62"/>
  <c i="9"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T125"/>
  <c r="R126"/>
  <c r="R125"/>
  <c r="P126"/>
  <c r="P125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99"/>
  <c r="BH99"/>
  <c r="BG99"/>
  <c r="BF99"/>
  <c r="T99"/>
  <c r="R99"/>
  <c r="P99"/>
  <c r="BI97"/>
  <c r="BH97"/>
  <c r="BG97"/>
  <c r="BF97"/>
  <c r="T97"/>
  <c r="R97"/>
  <c r="P97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52"/>
  <c r="E7"/>
  <c r="E77"/>
  <c i="8" r="J37"/>
  <c r="J36"/>
  <c i="1" r="AY61"/>
  <c i="8" r="J35"/>
  <c i="1" r="AX61"/>
  <c i="8" r="BI188"/>
  <c r="BH188"/>
  <c r="BG188"/>
  <c r="BF188"/>
  <c r="T188"/>
  <c r="T187"/>
  <c r="R188"/>
  <c r="R187"/>
  <c r="P188"/>
  <c r="P187"/>
  <c r="BI179"/>
  <c r="BH179"/>
  <c r="BG179"/>
  <c r="BF179"/>
  <c r="T179"/>
  <c r="T178"/>
  <c r="R179"/>
  <c r="R178"/>
  <c r="P179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2"/>
  <c r="BH162"/>
  <c r="BG162"/>
  <c r="BF162"/>
  <c r="T162"/>
  <c r="T161"/>
  <c r="R162"/>
  <c r="R161"/>
  <c r="P162"/>
  <c r="P161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18"/>
  <c r="BH118"/>
  <c r="BG118"/>
  <c r="BF118"/>
  <c r="T118"/>
  <c r="R118"/>
  <c r="P118"/>
  <c r="BI115"/>
  <c r="BH115"/>
  <c r="BG115"/>
  <c r="BF115"/>
  <c r="T115"/>
  <c r="R115"/>
  <c r="P115"/>
  <c r="BI111"/>
  <c r="BH111"/>
  <c r="BG111"/>
  <c r="BF111"/>
  <c r="T111"/>
  <c r="R111"/>
  <c r="P111"/>
  <c r="BI104"/>
  <c r="BH104"/>
  <c r="BG104"/>
  <c r="BF104"/>
  <c r="T104"/>
  <c r="R104"/>
  <c r="P104"/>
  <c r="BI99"/>
  <c r="BH99"/>
  <c r="BG99"/>
  <c r="BF99"/>
  <c r="T99"/>
  <c r="R99"/>
  <c r="P99"/>
  <c r="BI95"/>
  <c r="BH95"/>
  <c r="BG95"/>
  <c r="BF95"/>
  <c r="T95"/>
  <c r="R95"/>
  <c r="P95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7" r="J37"/>
  <c r="J36"/>
  <c i="1" r="AY60"/>
  <c i="7" r="J35"/>
  <c i="1" r="AX60"/>
  <c i="7" r="BI155"/>
  <c r="BH155"/>
  <c r="BG155"/>
  <c r="BF155"/>
  <c r="T155"/>
  <c r="T154"/>
  <c r="R155"/>
  <c r="R154"/>
  <c r="P155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55"/>
  <c r="J17"/>
  <c r="J12"/>
  <c r="J52"/>
  <c r="E7"/>
  <c r="E72"/>
  <c i="6" r="J37"/>
  <c r="J36"/>
  <c i="1" r="AY59"/>
  <c i="6" r="J35"/>
  <c i="1" r="AX59"/>
  <c i="6"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T141"/>
  <c r="R142"/>
  <c r="R141"/>
  <c r="P142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5"/>
  <c r="BH125"/>
  <c r="BG125"/>
  <c r="BF125"/>
  <c r="T125"/>
  <c r="T124"/>
  <c r="R125"/>
  <c r="R124"/>
  <c r="P125"/>
  <c r="P124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5" r="J37"/>
  <c r="J36"/>
  <c i="1" r="AY58"/>
  <c i="5" r="J35"/>
  <c i="1" r="AX58"/>
  <c i="5"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J82"/>
  <c r="J81"/>
  <c r="F81"/>
  <c r="F79"/>
  <c r="E77"/>
  <c r="J55"/>
  <c r="J54"/>
  <c r="F54"/>
  <c r="F52"/>
  <c r="E50"/>
  <c r="J18"/>
  <c r="E18"/>
  <c r="F82"/>
  <c r="J17"/>
  <c r="J12"/>
  <c r="J52"/>
  <c r="E7"/>
  <c r="E75"/>
  <c i="4" r="J37"/>
  <c r="J36"/>
  <c i="1" r="AY57"/>
  <c i="4" r="J35"/>
  <c i="1" r="AX57"/>
  <c i="4" r="BI175"/>
  <c r="BH175"/>
  <c r="BG175"/>
  <c r="BF175"/>
  <c r="T175"/>
  <c r="T174"/>
  <c r="R175"/>
  <c r="R174"/>
  <c r="P175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0"/>
  <c r="BH120"/>
  <c r="BG120"/>
  <c r="BF120"/>
  <c r="T120"/>
  <c r="R120"/>
  <c r="P120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8"/>
  <c r="BH108"/>
  <c r="BG108"/>
  <c r="BF108"/>
  <c r="T108"/>
  <c r="R108"/>
  <c r="P108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3" r="J37"/>
  <c r="J36"/>
  <c i="1" r="AY56"/>
  <c i="3" r="J35"/>
  <c i="1" r="AX56"/>
  <c i="3"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T141"/>
  <c r="R142"/>
  <c r="R141"/>
  <c r="P142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T124"/>
  <c r="R125"/>
  <c r="R124"/>
  <c r="P125"/>
  <c r="P124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T108"/>
  <c r="R109"/>
  <c r="R108"/>
  <c r="P109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2" r="J37"/>
  <c r="J36"/>
  <c i="1" r="AY55"/>
  <c i="2" r="J35"/>
  <c i="1" r="AX55"/>
  <c i="2" r="BI205"/>
  <c r="BH205"/>
  <c r="BG205"/>
  <c r="BF205"/>
  <c r="T205"/>
  <c r="R205"/>
  <c r="P205"/>
  <c r="BI202"/>
  <c r="BH202"/>
  <c r="BG202"/>
  <c r="BF202"/>
  <c r="T202"/>
  <c r="R202"/>
  <c r="P202"/>
  <c r="BI197"/>
  <c r="BH197"/>
  <c r="BG197"/>
  <c r="BF197"/>
  <c r="T197"/>
  <c r="R197"/>
  <c r="P197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0"/>
  <c r="BH180"/>
  <c r="BG180"/>
  <c r="BF180"/>
  <c r="T180"/>
  <c r="R180"/>
  <c r="P180"/>
  <c r="BI177"/>
  <c r="BH177"/>
  <c r="BG177"/>
  <c r="BF177"/>
  <c r="T177"/>
  <c r="R177"/>
  <c r="P177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2"/>
  <c r="BH142"/>
  <c r="BG142"/>
  <c r="BF142"/>
  <c r="T142"/>
  <c r="R142"/>
  <c r="P142"/>
  <c r="BI139"/>
  <c r="BH139"/>
  <c r="BG139"/>
  <c r="BF139"/>
  <c r="T139"/>
  <c r="R139"/>
  <c r="P139"/>
  <c r="BI133"/>
  <c r="BH133"/>
  <c r="BG133"/>
  <c r="BF133"/>
  <c r="T133"/>
  <c r="R133"/>
  <c r="P133"/>
  <c r="BI130"/>
  <c r="BH130"/>
  <c r="BG130"/>
  <c r="BF130"/>
  <c r="T130"/>
  <c r="R130"/>
  <c r="P130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52"/>
  <c r="E7"/>
  <c r="E48"/>
  <c i="1" r="L50"/>
  <c r="AM50"/>
  <c r="AM49"/>
  <c r="L49"/>
  <c r="AM47"/>
  <c r="L47"/>
  <c r="L45"/>
  <c r="L44"/>
  <c i="2" r="BK139"/>
  <c r="BK115"/>
  <c r="J113"/>
  <c r="J111"/>
  <c r="BK107"/>
  <c r="J104"/>
  <c r="BK101"/>
  <c r="J99"/>
  <c r="J97"/>
  <c r="J95"/>
  <c r="BK91"/>
  <c r="J88"/>
  <c r="J197"/>
  <c i="3" r="J159"/>
  <c r="BK155"/>
  <c r="J151"/>
  <c r="BK147"/>
  <c r="BK138"/>
  <c r="BK125"/>
  <c r="J122"/>
  <c r="J120"/>
  <c r="J118"/>
  <c r="BK116"/>
  <c r="BK104"/>
  <c r="BK157"/>
  <c r="BK151"/>
  <c r="BK149"/>
  <c r="J145"/>
  <c r="J138"/>
  <c r="BK122"/>
  <c r="J116"/>
  <c r="J109"/>
  <c r="BK100"/>
  <c r="BK96"/>
  <c r="J96"/>
  <c r="BK90"/>
  <c i="4" r="J168"/>
  <c r="BK161"/>
  <c r="BK148"/>
  <c r="J140"/>
  <c r="BK136"/>
  <c r="BK129"/>
  <c r="BK126"/>
  <c r="BK118"/>
  <c r="BK110"/>
  <c r="J103"/>
  <c r="J96"/>
  <c r="J92"/>
  <c r="J175"/>
  <c r="BK168"/>
  <c r="J161"/>
  <c r="BK152"/>
  <c r="J144"/>
  <c r="J138"/>
  <c r="BK130"/>
  <c r="J126"/>
  <c r="BK114"/>
  <c r="BK108"/>
  <c r="J100"/>
  <c r="BK96"/>
  <c r="BK92"/>
  <c i="5" r="BK153"/>
  <c r="J148"/>
  <c r="BK146"/>
  <c r="BK144"/>
  <c r="BK142"/>
  <c r="BK139"/>
  <c r="J136"/>
  <c r="BK135"/>
  <c r="J132"/>
  <c r="BK131"/>
  <c r="J128"/>
  <c r="J125"/>
  <c r="BK123"/>
  <c r="J121"/>
  <c r="BK117"/>
  <c r="BK116"/>
  <c r="BK113"/>
  <c r="J95"/>
  <c r="J92"/>
  <c r="BK88"/>
  <c r="BK155"/>
  <c r="J153"/>
  <c r="J150"/>
  <c r="BK148"/>
  <c r="J146"/>
  <c r="BK143"/>
  <c r="BK140"/>
  <c r="J138"/>
  <c r="BK136"/>
  <c r="BK133"/>
  <c r="J131"/>
  <c r="BK129"/>
  <c r="BK126"/>
  <c r="BK125"/>
  <c r="J122"/>
  <c r="BK121"/>
  <c r="J117"/>
  <c r="BK114"/>
  <c r="J110"/>
  <c r="BK109"/>
  <c r="J108"/>
  <c r="BK106"/>
  <c r="J106"/>
  <c r="BK104"/>
  <c r="BK103"/>
  <c r="BK102"/>
  <c r="J101"/>
  <c r="BK99"/>
  <c r="BK98"/>
  <c r="J98"/>
  <c r="J97"/>
  <c r="J96"/>
  <c r="BK95"/>
  <c r="BK93"/>
  <c r="BK89"/>
  <c r="J88"/>
  <c i="6" r="BK147"/>
  <c r="BK145"/>
  <c r="J136"/>
  <c r="J129"/>
  <c r="J125"/>
  <c r="BK117"/>
  <c r="J115"/>
  <c r="BK151"/>
  <c r="J149"/>
  <c r="J147"/>
  <c r="J138"/>
  <c r="J134"/>
  <c r="BK129"/>
  <c r="J119"/>
  <c r="J117"/>
  <c r="J113"/>
  <c r="J111"/>
  <c r="J108"/>
  <c r="BK99"/>
  <c r="BK95"/>
  <c r="BK92"/>
  <c r="J89"/>
  <c i="7" r="BK155"/>
  <c r="J147"/>
  <c r="J143"/>
  <c r="BK137"/>
  <c r="BK130"/>
  <c r="J126"/>
  <c r="J123"/>
  <c r="BK119"/>
  <c r="J115"/>
  <c r="J108"/>
  <c r="BK106"/>
  <c r="J99"/>
  <c r="BK93"/>
  <c r="BK87"/>
  <c r="J149"/>
  <c r="BK145"/>
  <c r="BK139"/>
  <c r="BK131"/>
  <c r="J130"/>
  <c r="J125"/>
  <c r="BK123"/>
  <c r="J119"/>
  <c r="BK115"/>
  <c r="BK108"/>
  <c r="J101"/>
  <c r="BK96"/>
  <c r="J87"/>
  <c i="8" r="J179"/>
  <c r="J175"/>
  <c r="J173"/>
  <c r="BK168"/>
  <c r="BK167"/>
  <c r="J155"/>
  <c r="BK146"/>
  <c r="J143"/>
  <c r="J136"/>
  <c r="BK130"/>
  <c r="BK118"/>
  <c r="J111"/>
  <c r="J99"/>
  <c r="BK188"/>
  <c r="BK179"/>
  <c r="BK175"/>
  <c r="BK170"/>
  <c r="J168"/>
  <c r="BK162"/>
  <c r="BK149"/>
  <c r="BK143"/>
  <c r="BK136"/>
  <c r="J130"/>
  <c r="J123"/>
  <c r="BK111"/>
  <c r="J104"/>
  <c r="J90"/>
  <c i="9" r="J134"/>
  <c r="BK130"/>
  <c r="J123"/>
  <c r="BK117"/>
  <c r="BK112"/>
  <c r="J103"/>
  <c r="J99"/>
  <c r="J90"/>
  <c r="BK134"/>
  <c r="BK126"/>
  <c r="J117"/>
  <c r="J113"/>
  <c r="J108"/>
  <c r="BK99"/>
  <c r="BK90"/>
  <c i="10" r="BK90"/>
  <c r="J99"/>
  <c r="J89"/>
  <c r="BK95"/>
  <c r="J90"/>
  <c r="J88"/>
  <c i="2" r="J194"/>
  <c r="BK190"/>
  <c r="BK187"/>
  <c r="J185"/>
  <c r="BK180"/>
  <c r="BK177"/>
  <c r="BK172"/>
  <c r="BK168"/>
  <c r="BK164"/>
  <c r="BK160"/>
  <c r="BK156"/>
  <c r="BK153"/>
  <c r="BK149"/>
  <c i="1" r="AS54"/>
  <c i="2" r="J142"/>
  <c r="J139"/>
  <c r="BK113"/>
  <c r="BK109"/>
  <c r="J107"/>
  <c r="J101"/>
  <c r="BK97"/>
  <c r="BK93"/>
  <c r="J91"/>
  <c r="BK197"/>
  <c i="3" r="J157"/>
  <c r="J149"/>
  <c r="BK142"/>
  <c r="BK134"/>
  <c r="BK119"/>
  <c r="BK117"/>
  <c r="BK161"/>
  <c r="J155"/>
  <c r="J147"/>
  <c r="BK136"/>
  <c r="J134"/>
  <c r="BK129"/>
  <c r="BK120"/>
  <c r="J117"/>
  <c r="J113"/>
  <c r="J100"/>
  <c r="J90"/>
  <c i="4" r="BK175"/>
  <c r="J165"/>
  <c r="BK155"/>
  <c r="BK144"/>
  <c r="BK131"/>
  <c r="J128"/>
  <c r="J114"/>
  <c r="BK100"/>
  <c r="BK94"/>
  <c r="J87"/>
  <c r="BK165"/>
  <c r="J155"/>
  <c r="BK140"/>
  <c r="J131"/>
  <c r="BK128"/>
  <c r="J118"/>
  <c r="BK103"/>
  <c r="J94"/>
  <c r="BK87"/>
  <c i="5" r="BK154"/>
  <c r="J149"/>
  <c r="BK145"/>
  <c r="J140"/>
  <c r="J137"/>
  <c r="J134"/>
  <c r="J129"/>
  <c r="J126"/>
  <c r="BK122"/>
  <c r="J119"/>
  <c r="J114"/>
  <c r="J94"/>
  <c r="BK90"/>
  <c r="J87"/>
  <c r="J152"/>
  <c r="BK149"/>
  <c r="J145"/>
  <c r="J142"/>
  <c r="BK137"/>
  <c r="BK134"/>
  <c r="J130"/>
  <c r="BK127"/>
  <c r="J124"/>
  <c r="BK119"/>
  <c r="J115"/>
  <c r="BK110"/>
  <c r="BK108"/>
  <c r="J107"/>
  <c r="BK105"/>
  <c r="J103"/>
  <c r="BK101"/>
  <c r="J100"/>
  <c r="BK97"/>
  <c r="BK96"/>
  <c r="BK94"/>
  <c r="BK92"/>
  <c r="BK87"/>
  <c i="6" r="BK142"/>
  <c r="BK134"/>
  <c r="BK122"/>
  <c r="BK153"/>
  <c r="J151"/>
  <c r="J142"/>
  <c r="BK131"/>
  <c r="J122"/>
  <c r="BK115"/>
  <c r="BK108"/>
  <c r="J103"/>
  <c r="J95"/>
  <c r="BK89"/>
  <c i="7" r="BK149"/>
  <c r="J139"/>
  <c r="J131"/>
  <c r="BK125"/>
  <c r="J121"/>
  <c r="BK113"/>
  <c r="BK104"/>
  <c r="J90"/>
  <c r="J152"/>
  <c r="BK147"/>
  <c r="J137"/>
  <c r="BK126"/>
  <c r="BK121"/>
  <c r="J113"/>
  <c r="J106"/>
  <c r="BK99"/>
  <c r="BK90"/>
  <c r="J85"/>
  <c i="8" r="J174"/>
  <c r="J169"/>
  <c r="J162"/>
  <c r="BK151"/>
  <c r="J134"/>
  <c r="BK123"/>
  <c r="BK104"/>
  <c r="BK90"/>
  <c r="J176"/>
  <c r="BK174"/>
  <c r="J167"/>
  <c r="BK155"/>
  <c r="J146"/>
  <c r="BK134"/>
  <c r="J118"/>
  <c r="BK99"/>
  <c i="9" r="BK132"/>
  <c r="J120"/>
  <c r="BK113"/>
  <c r="BK108"/>
  <c r="BK97"/>
  <c r="BK136"/>
  <c r="J130"/>
  <c r="BK120"/>
  <c r="J112"/>
  <c r="BK103"/>
  <c r="J97"/>
  <c i="10" r="J97"/>
  <c r="J95"/>
  <c r="BK99"/>
  <c r="BK89"/>
  <c i="2" r="BK194"/>
  <c r="J190"/>
  <c r="J187"/>
  <c r="BK185"/>
  <c r="J180"/>
  <c r="J177"/>
  <c r="J172"/>
  <c r="J168"/>
  <c r="J164"/>
  <c r="J160"/>
  <c r="J156"/>
  <c r="J153"/>
  <c r="J149"/>
  <c r="BK205"/>
  <c r="J205"/>
  <c r="BK202"/>
  <c r="J202"/>
  <c r="BK142"/>
  <c r="BK133"/>
  <c r="J133"/>
  <c r="BK130"/>
  <c r="J130"/>
  <c r="BK124"/>
  <c r="J124"/>
  <c r="BK120"/>
  <c r="J120"/>
  <c r="BK117"/>
  <c r="J117"/>
  <c r="J115"/>
  <c r="BK111"/>
  <c r="J109"/>
  <c r="BK104"/>
  <c r="BK99"/>
  <c r="BK95"/>
  <c r="J93"/>
  <c r="BK88"/>
  <c i="3" r="J161"/>
  <c r="J153"/>
  <c r="BK145"/>
  <c r="J132"/>
  <c r="J125"/>
  <c r="BK118"/>
  <c r="BK109"/>
  <c r="BK159"/>
  <c r="BK153"/>
  <c r="J142"/>
  <c r="J136"/>
  <c r="BK132"/>
  <c r="J129"/>
  <c r="J119"/>
  <c r="BK113"/>
  <c r="J104"/>
  <c r="BK93"/>
  <c r="J93"/>
  <c i="4" r="J171"/>
  <c r="BK159"/>
  <c r="J152"/>
  <c r="BK138"/>
  <c r="J130"/>
  <c r="BK120"/>
  <c r="J108"/>
  <c r="J98"/>
  <c r="BK90"/>
  <c r="BK171"/>
  <c r="J159"/>
  <c r="J148"/>
  <c r="J136"/>
  <c r="J129"/>
  <c r="J120"/>
  <c r="J110"/>
  <c r="BK98"/>
  <c r="J90"/>
  <c i="5" r="J155"/>
  <c r="BK152"/>
  <c r="BK147"/>
  <c r="J143"/>
  <c r="BK138"/>
  <c r="J133"/>
  <c r="BK130"/>
  <c r="J127"/>
  <c r="BK124"/>
  <c r="BK120"/>
  <c r="BK115"/>
  <c r="J93"/>
  <c r="J89"/>
  <c r="J154"/>
  <c r="BK150"/>
  <c r="J147"/>
  <c r="J144"/>
  <c r="J139"/>
  <c r="J135"/>
  <c r="BK132"/>
  <c r="BK128"/>
  <c r="J123"/>
  <c r="J120"/>
  <c r="J116"/>
  <c r="J113"/>
  <c r="J109"/>
  <c r="BK107"/>
  <c r="J105"/>
  <c r="J104"/>
  <c r="J102"/>
  <c r="BK100"/>
  <c r="J99"/>
  <c r="J90"/>
  <c i="6" r="BK138"/>
  <c r="J131"/>
  <c r="BK119"/>
  <c r="J153"/>
  <c r="BK149"/>
  <c r="J145"/>
  <c r="BK136"/>
  <c r="BK125"/>
  <c r="BK113"/>
  <c r="BK111"/>
  <c r="BK103"/>
  <c r="J99"/>
  <c r="J92"/>
  <c i="7" r="BK152"/>
  <c r="J145"/>
  <c r="BK133"/>
  <c r="J127"/>
  <c r="BK124"/>
  <c r="BK116"/>
  <c r="BK110"/>
  <c r="BK101"/>
  <c r="J96"/>
  <c r="J155"/>
  <c r="BK143"/>
  <c r="J133"/>
  <c r="BK127"/>
  <c r="J124"/>
  <c r="J116"/>
  <c r="J110"/>
  <c r="J104"/>
  <c r="J93"/>
  <c r="BK85"/>
  <c i="8" r="BK176"/>
  <c r="J170"/>
  <c r="BK158"/>
  <c r="J149"/>
  <c r="J140"/>
  <c r="J126"/>
  <c r="J115"/>
  <c r="BK95"/>
  <c r="J188"/>
  <c r="BK173"/>
  <c r="BK169"/>
  <c r="J158"/>
  <c r="J151"/>
  <c r="BK140"/>
  <c r="BK126"/>
  <c r="BK115"/>
  <c r="J95"/>
  <c i="9" r="J136"/>
  <c r="J126"/>
  <c r="BK114"/>
  <c r="BK105"/>
  <c r="BK93"/>
  <c r="J132"/>
  <c r="BK123"/>
  <c r="J114"/>
  <c r="J105"/>
  <c r="J93"/>
  <c i="10" r="J92"/>
  <c r="BK97"/>
  <c r="BK88"/>
  <c r="BK92"/>
  <c i="2" l="1" r="P87"/>
  <c r="BK152"/>
  <c r="J152"/>
  <c r="J62"/>
  <c r="T152"/>
  <c r="R184"/>
  <c r="P201"/>
  <c r="P200"/>
  <c i="3" r="T89"/>
  <c r="P112"/>
  <c r="R128"/>
  <c r="T144"/>
  <c i="4" r="T86"/>
  <c r="T113"/>
  <c r="P143"/>
  <c i="5" r="T86"/>
  <c r="P91"/>
  <c r="BK112"/>
  <c r="J112"/>
  <c r="J62"/>
  <c r="R112"/>
  <c r="R118"/>
  <c r="T141"/>
  <c r="R151"/>
  <c i="6" r="P88"/>
  <c r="T107"/>
  <c r="P128"/>
  <c r="P144"/>
  <c i="7" r="R84"/>
  <c r="R83"/>
  <c r="R82"/>
  <c i="8" r="T89"/>
  <c r="P125"/>
  <c r="P154"/>
  <c r="P166"/>
  <c i="9" r="P89"/>
  <c r="BK96"/>
  <c r="J96"/>
  <c r="J62"/>
  <c r="R96"/>
  <c r="P102"/>
  <c r="R119"/>
  <c i="2" r="R87"/>
  <c r="P152"/>
  <c r="BK184"/>
  <c r="J184"/>
  <c r="J63"/>
  <c r="P184"/>
  <c r="R201"/>
  <c r="R200"/>
  <c i="3" r="P89"/>
  <c r="R112"/>
  <c r="T128"/>
  <c r="P144"/>
  <c i="4" r="P86"/>
  <c r="BK113"/>
  <c r="J113"/>
  <c r="J62"/>
  <c r="R113"/>
  <c r="T143"/>
  <c i="5" r="BK86"/>
  <c r="J86"/>
  <c r="J60"/>
  <c r="R86"/>
  <c r="R91"/>
  <c r="P112"/>
  <c r="T112"/>
  <c r="T118"/>
  <c r="P141"/>
  <c r="P151"/>
  <c i="6" r="BK88"/>
  <c r="J88"/>
  <c r="J61"/>
  <c r="T88"/>
  <c r="P107"/>
  <c r="BK128"/>
  <c r="J128"/>
  <c r="J64"/>
  <c r="T128"/>
  <c r="R144"/>
  <c i="7" r="P84"/>
  <c r="P83"/>
  <c r="P82"/>
  <c i="1" r="AU60"/>
  <c i="8" r="BK89"/>
  <c r="J89"/>
  <c r="J61"/>
  <c r="R89"/>
  <c r="T125"/>
  <c r="R154"/>
  <c r="BK166"/>
  <c r="J166"/>
  <c r="J65"/>
  <c r="T166"/>
  <c i="9" r="R89"/>
  <c r="P96"/>
  <c r="T96"/>
  <c r="R102"/>
  <c r="BK119"/>
  <c r="J119"/>
  <c r="J64"/>
  <c r="T119"/>
  <c r="R129"/>
  <c r="R128"/>
  <c i="2" r="BK87"/>
  <c r="J87"/>
  <c r="J61"/>
  <c r="T87"/>
  <c r="T86"/>
  <c r="R152"/>
  <c r="T184"/>
  <c r="BK201"/>
  <c r="J201"/>
  <c r="J65"/>
  <c r="T201"/>
  <c r="T200"/>
  <c r="T85"/>
  <c i="3" r="BK89"/>
  <c r="J89"/>
  <c r="J61"/>
  <c r="R89"/>
  <c r="R88"/>
  <c r="R87"/>
  <c r="BK112"/>
  <c r="J112"/>
  <c r="J63"/>
  <c r="T112"/>
  <c r="BK128"/>
  <c r="J128"/>
  <c r="J65"/>
  <c r="P128"/>
  <c r="BK144"/>
  <c r="J144"/>
  <c r="J67"/>
  <c r="R144"/>
  <c i="4" r="BK86"/>
  <c r="J86"/>
  <c r="J61"/>
  <c r="R86"/>
  <c r="P113"/>
  <c r="BK143"/>
  <c r="J143"/>
  <c r="J63"/>
  <c r="R143"/>
  <c i="5" r="P86"/>
  <c r="BK91"/>
  <c r="J91"/>
  <c r="J61"/>
  <c r="T91"/>
  <c r="BK118"/>
  <c r="J118"/>
  <c r="J63"/>
  <c r="P118"/>
  <c r="BK141"/>
  <c r="J141"/>
  <c r="J64"/>
  <c r="R141"/>
  <c r="BK151"/>
  <c r="J151"/>
  <c r="J65"/>
  <c r="T151"/>
  <c i="6" r="R88"/>
  <c r="BK107"/>
  <c r="J107"/>
  <c r="J62"/>
  <c r="R107"/>
  <c r="R128"/>
  <c r="BK144"/>
  <c r="J144"/>
  <c r="J66"/>
  <c r="T144"/>
  <c i="7" r="BK84"/>
  <c r="J84"/>
  <c r="J61"/>
  <c r="T84"/>
  <c r="T83"/>
  <c r="T82"/>
  <c i="8" r="P89"/>
  <c r="P88"/>
  <c r="P87"/>
  <c i="1" r="AU61"/>
  <c i="8" r="BK125"/>
  <c r="J125"/>
  <c r="J62"/>
  <c r="R125"/>
  <c r="BK154"/>
  <c r="J154"/>
  <c r="J63"/>
  <c r="T154"/>
  <c r="R166"/>
  <c i="9" r="BK89"/>
  <c r="J89"/>
  <c r="J61"/>
  <c r="T89"/>
  <c r="BK102"/>
  <c r="J102"/>
  <c r="J63"/>
  <c r="T102"/>
  <c r="P119"/>
  <c r="BK129"/>
  <c r="J129"/>
  <c r="J67"/>
  <c r="P129"/>
  <c r="P128"/>
  <c r="T129"/>
  <c r="T128"/>
  <c i="10" r="BK87"/>
  <c r="J87"/>
  <c r="J61"/>
  <c r="P87"/>
  <c r="P86"/>
  <c r="P85"/>
  <c i="1" r="AU63"/>
  <c i="10" r="R87"/>
  <c r="R86"/>
  <c r="R85"/>
  <c r="T87"/>
  <c r="T86"/>
  <c r="T85"/>
  <c i="3" r="BK124"/>
  <c r="J124"/>
  <c r="J64"/>
  <c i="6" r="BK141"/>
  <c r="J141"/>
  <c r="J65"/>
  <c i="8" r="BK161"/>
  <c r="J161"/>
  <c r="J64"/>
  <c r="BK187"/>
  <c r="J187"/>
  <c r="J67"/>
  <c i="3" r="BK108"/>
  <c r="J108"/>
  <c r="J62"/>
  <c i="7" r="BK154"/>
  <c r="J154"/>
  <c r="J62"/>
  <c i="3" r="BK141"/>
  <c r="J141"/>
  <c r="J66"/>
  <c i="4" r="BK174"/>
  <c r="J174"/>
  <c r="J64"/>
  <c i="6" r="BK124"/>
  <c r="J124"/>
  <c r="J63"/>
  <c i="8" r="BK178"/>
  <c r="J178"/>
  <c r="J66"/>
  <c i="9" r="BK125"/>
  <c r="J125"/>
  <c r="J65"/>
  <c i="10" r="BK91"/>
  <c r="J91"/>
  <c r="J62"/>
  <c r="BK94"/>
  <c r="J94"/>
  <c r="J63"/>
  <c r="BK96"/>
  <c r="J96"/>
  <c r="J64"/>
  <c r="BK98"/>
  <c r="J98"/>
  <c r="J65"/>
  <c r="E48"/>
  <c r="F82"/>
  <c r="BE88"/>
  <c r="BE95"/>
  <c r="J52"/>
  <c r="BE89"/>
  <c r="BE90"/>
  <c r="BE97"/>
  <c r="BE99"/>
  <c r="BE92"/>
  <c i="9" r="E48"/>
  <c r="F55"/>
  <c r="J81"/>
  <c r="BE90"/>
  <c r="BE97"/>
  <c r="BE108"/>
  <c r="BE117"/>
  <c r="BE120"/>
  <c r="BE130"/>
  <c r="BE134"/>
  <c r="BE136"/>
  <c r="BE93"/>
  <c r="BE99"/>
  <c r="BE103"/>
  <c r="BE105"/>
  <c r="BE112"/>
  <c r="BE113"/>
  <c r="BE114"/>
  <c r="BE123"/>
  <c r="BE126"/>
  <c r="BE132"/>
  <c i="7" r="BK83"/>
  <c r="BK82"/>
  <c r="J82"/>
  <c r="J59"/>
  <c i="8" r="J52"/>
  <c r="F55"/>
  <c r="BE95"/>
  <c r="BE104"/>
  <c r="BE111"/>
  <c r="BE123"/>
  <c r="BE126"/>
  <c r="BE130"/>
  <c r="BE134"/>
  <c r="BE136"/>
  <c r="BE140"/>
  <c r="BE146"/>
  <c r="BE162"/>
  <c r="BE168"/>
  <c r="BE169"/>
  <c r="BE170"/>
  <c r="BE173"/>
  <c r="BE174"/>
  <c r="BE175"/>
  <c r="BE176"/>
  <c r="BE179"/>
  <c r="BE188"/>
  <c r="E48"/>
  <c r="BE90"/>
  <c r="BE99"/>
  <c r="BE115"/>
  <c r="BE118"/>
  <c r="BE143"/>
  <c r="BE149"/>
  <c r="BE151"/>
  <c r="BE155"/>
  <c r="BE158"/>
  <c r="BE167"/>
  <c i="7" r="E48"/>
  <c r="J76"/>
  <c r="F79"/>
  <c r="BE85"/>
  <c r="BE87"/>
  <c r="BE93"/>
  <c r="BE96"/>
  <c r="BE99"/>
  <c r="BE104"/>
  <c r="BE106"/>
  <c r="BE110"/>
  <c r="BE119"/>
  <c r="BE121"/>
  <c r="BE125"/>
  <c r="BE126"/>
  <c r="BE130"/>
  <c r="BE137"/>
  <c r="BE139"/>
  <c r="BE143"/>
  <c r="BE145"/>
  <c r="BE90"/>
  <c r="BE101"/>
  <c r="BE108"/>
  <c r="BE113"/>
  <c r="BE115"/>
  <c r="BE116"/>
  <c r="BE123"/>
  <c r="BE124"/>
  <c r="BE127"/>
  <c r="BE131"/>
  <c r="BE133"/>
  <c r="BE147"/>
  <c r="BE149"/>
  <c r="BE152"/>
  <c r="BE155"/>
  <c i="6" r="E48"/>
  <c r="J52"/>
  <c r="F55"/>
  <c r="BE89"/>
  <c r="BE92"/>
  <c r="BE95"/>
  <c r="BE99"/>
  <c r="BE103"/>
  <c r="BE108"/>
  <c r="BE111"/>
  <c r="BE113"/>
  <c r="BE125"/>
  <c r="BE129"/>
  <c r="BE131"/>
  <c r="BE136"/>
  <c r="BE142"/>
  <c r="BE147"/>
  <c r="BE149"/>
  <c r="BE151"/>
  <c r="BE153"/>
  <c r="BE115"/>
  <c r="BE117"/>
  <c r="BE119"/>
  <c r="BE122"/>
  <c r="BE134"/>
  <c r="BE138"/>
  <c r="BE145"/>
  <c i="5" r="E48"/>
  <c r="F55"/>
  <c r="J79"/>
  <c r="BE88"/>
  <c r="BE89"/>
  <c r="BE92"/>
  <c r="BE93"/>
  <c r="BE95"/>
  <c r="BE96"/>
  <c r="BE97"/>
  <c r="BE98"/>
  <c r="BE99"/>
  <c r="BE100"/>
  <c r="BE101"/>
  <c r="BE102"/>
  <c r="BE103"/>
  <c r="BE104"/>
  <c r="BE105"/>
  <c r="BE106"/>
  <c r="BE107"/>
  <c r="BE108"/>
  <c r="BE109"/>
  <c r="BE110"/>
  <c r="BE113"/>
  <c r="BE114"/>
  <c r="BE119"/>
  <c r="BE121"/>
  <c r="BE122"/>
  <c r="BE124"/>
  <c r="BE125"/>
  <c r="BE126"/>
  <c r="BE127"/>
  <c r="BE128"/>
  <c r="BE130"/>
  <c r="BE131"/>
  <c r="BE132"/>
  <c r="BE133"/>
  <c r="BE135"/>
  <c r="BE136"/>
  <c r="BE137"/>
  <c r="BE139"/>
  <c r="BE140"/>
  <c r="BE142"/>
  <c r="BE148"/>
  <c r="BE87"/>
  <c r="BE90"/>
  <c r="BE94"/>
  <c r="BE115"/>
  <c r="BE116"/>
  <c r="BE117"/>
  <c r="BE120"/>
  <c r="BE123"/>
  <c r="BE129"/>
  <c r="BE134"/>
  <c r="BE138"/>
  <c r="BE143"/>
  <c r="BE144"/>
  <c r="BE145"/>
  <c r="BE146"/>
  <c r="BE147"/>
  <c r="BE149"/>
  <c r="BE150"/>
  <c r="BE152"/>
  <c r="BE153"/>
  <c r="BE154"/>
  <c r="BE155"/>
  <c i="4" r="BE90"/>
  <c r="BE94"/>
  <c r="BE96"/>
  <c r="BE100"/>
  <c r="BE103"/>
  <c r="BE126"/>
  <c r="BE129"/>
  <c r="BE140"/>
  <c r="BE148"/>
  <c r="BE161"/>
  <c r="BE165"/>
  <c r="BE168"/>
  <c r="BE171"/>
  <c r="BE175"/>
  <c r="E48"/>
  <c r="J52"/>
  <c r="F55"/>
  <c r="BE87"/>
  <c r="BE92"/>
  <c r="BE98"/>
  <c r="BE108"/>
  <c r="BE110"/>
  <c r="BE114"/>
  <c r="BE118"/>
  <c r="BE120"/>
  <c r="BE128"/>
  <c r="BE130"/>
  <c r="BE131"/>
  <c r="BE136"/>
  <c r="BE138"/>
  <c r="BE144"/>
  <c r="BE152"/>
  <c r="BE155"/>
  <c r="BE159"/>
  <c i="3" r="E48"/>
  <c r="BE93"/>
  <c r="J52"/>
  <c r="F55"/>
  <c r="BE90"/>
  <c r="BE96"/>
  <c r="BE100"/>
  <c r="BE116"/>
  <c r="BE117"/>
  <c r="BE120"/>
  <c r="BE125"/>
  <c r="BE129"/>
  <c r="BE132"/>
  <c r="BE138"/>
  <c r="BE145"/>
  <c r="BE147"/>
  <c r="BE151"/>
  <c r="BE159"/>
  <c r="BE161"/>
  <c r="BE104"/>
  <c r="BE109"/>
  <c r="BE113"/>
  <c r="BE118"/>
  <c r="BE119"/>
  <c r="BE122"/>
  <c r="BE134"/>
  <c r="BE136"/>
  <c r="BE142"/>
  <c r="BE149"/>
  <c r="BE153"/>
  <c r="BE155"/>
  <c r="BE157"/>
  <c i="2" r="BE197"/>
  <c r="F55"/>
  <c r="E75"/>
  <c r="J79"/>
  <c r="BE88"/>
  <c r="BE91"/>
  <c r="BE93"/>
  <c r="BE95"/>
  <c r="BE97"/>
  <c r="BE99"/>
  <c r="BE101"/>
  <c r="BE104"/>
  <c r="BE107"/>
  <c r="BE109"/>
  <c r="BE111"/>
  <c r="BE113"/>
  <c r="BE115"/>
  <c r="BE117"/>
  <c r="BE120"/>
  <c r="BE124"/>
  <c r="BE130"/>
  <c r="BE133"/>
  <c r="BE139"/>
  <c r="BE202"/>
  <c r="BE205"/>
  <c r="BE142"/>
  <c r="BE149"/>
  <c r="BE153"/>
  <c r="BE156"/>
  <c r="BE160"/>
  <c r="BE164"/>
  <c r="BE168"/>
  <c r="BE172"/>
  <c r="BE177"/>
  <c r="BE180"/>
  <c r="BE185"/>
  <c r="BE187"/>
  <c r="BE190"/>
  <c r="BE194"/>
  <c r="J34"/>
  <c i="1" r="AW55"/>
  <c i="3" r="J34"/>
  <c i="1" r="AW56"/>
  <c i="3" r="F35"/>
  <c i="1" r="BB56"/>
  <c i="4" r="F34"/>
  <c i="1" r="BA57"/>
  <c i="5" r="F35"/>
  <c i="1" r="BB58"/>
  <c i="6" r="F34"/>
  <c i="1" r="BA59"/>
  <c i="6" r="F35"/>
  <c i="1" r="BB59"/>
  <c i="7" r="F36"/>
  <c i="1" r="BC60"/>
  <c i="8" r="J34"/>
  <c i="1" r="AW61"/>
  <c i="8" r="F37"/>
  <c i="1" r="BD61"/>
  <c i="9" r="J34"/>
  <c i="1" r="AW62"/>
  <c i="10" r="J34"/>
  <c i="1" r="AW63"/>
  <c i="10" r="F34"/>
  <c i="1" r="BA63"/>
  <c i="2" r="F34"/>
  <c i="1" r="BA55"/>
  <c i="2" r="F36"/>
  <c i="1" r="BC55"/>
  <c i="3" r="F37"/>
  <c i="1" r="BD56"/>
  <c i="3" r="F36"/>
  <c i="1" r="BC56"/>
  <c i="4" r="F36"/>
  <c i="1" r="BC57"/>
  <c i="4" r="F37"/>
  <c i="1" r="BD57"/>
  <c i="5" r="F34"/>
  <c i="1" r="BA58"/>
  <c i="5" r="J34"/>
  <c i="1" r="AW58"/>
  <c i="5" r="F37"/>
  <c i="1" r="BD58"/>
  <c i="6" r="F37"/>
  <c i="1" r="BD59"/>
  <c i="7" r="J34"/>
  <c i="1" r="AW60"/>
  <c i="7" r="F35"/>
  <c i="1" r="BB60"/>
  <c i="8" r="F34"/>
  <c i="1" r="BA61"/>
  <c i="8" r="F36"/>
  <c i="1" r="BC61"/>
  <c i="9" r="F35"/>
  <c i="1" r="BB62"/>
  <c i="9" r="F37"/>
  <c i="1" r="BD62"/>
  <c i="10" r="F37"/>
  <c i="1" r="BD63"/>
  <c i="10" r="F36"/>
  <c i="1" r="BC63"/>
  <c i="2" r="F35"/>
  <c i="1" r="BB55"/>
  <c i="2" r="F37"/>
  <c i="1" r="BD55"/>
  <c i="3" r="F34"/>
  <c i="1" r="BA56"/>
  <c i="4" r="F35"/>
  <c i="1" r="BB57"/>
  <c i="4" r="J34"/>
  <c i="1" r="AW57"/>
  <c i="5" r="F36"/>
  <c i="1" r="BC58"/>
  <c i="6" r="J34"/>
  <c i="1" r="AW59"/>
  <c i="6" r="F36"/>
  <c i="1" r="BC59"/>
  <c i="7" r="F34"/>
  <c i="1" r="BA60"/>
  <c i="7" r="F37"/>
  <c i="1" r="BD60"/>
  <c i="8" r="F35"/>
  <c i="1" r="BB61"/>
  <c i="9" r="F34"/>
  <c i="1" r="BA62"/>
  <c i="9" r="F36"/>
  <c i="1" r="BC62"/>
  <c i="10" r="F35"/>
  <c i="1" r="BB63"/>
  <c i="5" l="1" r="R85"/>
  <c i="2" r="R86"/>
  <c r="R85"/>
  <c i="5" r="T85"/>
  <c i="4" r="T85"/>
  <c r="T84"/>
  <c i="9" r="R88"/>
  <c r="R87"/>
  <c i="8" r="R88"/>
  <c r="R87"/>
  <c i="6" r="T87"/>
  <c r="T86"/>
  <c i="3" r="P88"/>
  <c r="P87"/>
  <c i="1" r="AU56"/>
  <c i="9" r="T88"/>
  <c r="T87"/>
  <c i="6" r="R87"/>
  <c r="R86"/>
  <c i="5" r="P85"/>
  <c i="1" r="AU58"/>
  <c i="4" r="R85"/>
  <c r="R84"/>
  <c r="P85"/>
  <c r="P84"/>
  <c i="1" r="AU57"/>
  <c i="9" r="P88"/>
  <c r="P87"/>
  <c i="1" r="AU62"/>
  <c i="8" r="T88"/>
  <c r="T87"/>
  <c i="6" r="P87"/>
  <c r="P86"/>
  <c i="1" r="AU59"/>
  <c i="3" r="T88"/>
  <c r="T87"/>
  <c i="2" r="P86"/>
  <c r="P85"/>
  <c i="1" r="AU55"/>
  <c i="4" r="BK85"/>
  <c r="J85"/>
  <c r="J60"/>
  <c i="5" r="BK85"/>
  <c r="J85"/>
  <c r="J59"/>
  <c i="9" r="BK88"/>
  <c r="J88"/>
  <c r="J60"/>
  <c i="2" r="BK86"/>
  <c r="J86"/>
  <c r="J60"/>
  <c r="BK200"/>
  <c r="J200"/>
  <c r="J64"/>
  <c i="3" r="BK88"/>
  <c r="J88"/>
  <c r="J60"/>
  <c i="9" r="BK128"/>
  <c r="J128"/>
  <c r="J66"/>
  <c i="6" r="BK87"/>
  <c r="J87"/>
  <c r="J60"/>
  <c i="8" r="BK88"/>
  <c r="J88"/>
  <c r="J60"/>
  <c i="10" r="BK86"/>
  <c r="J86"/>
  <c r="J60"/>
  <c i="7" r="J83"/>
  <c r="J60"/>
  <c i="2" r="J33"/>
  <c i="1" r="AV55"/>
  <c r="AT55"/>
  <c i="3" r="F33"/>
  <c i="1" r="AZ56"/>
  <c i="4" r="F33"/>
  <c i="1" r="AZ57"/>
  <c i="2" r="F33"/>
  <c i="1" r="AZ55"/>
  <c i="3" r="J33"/>
  <c i="1" r="AV56"/>
  <c r="AT56"/>
  <c i="4" r="J33"/>
  <c i="1" r="AV57"/>
  <c r="AT57"/>
  <c i="5" r="J33"/>
  <c i="1" r="AV58"/>
  <c r="AT58"/>
  <c i="6" r="J33"/>
  <c i="1" r="AV59"/>
  <c r="AT59"/>
  <c i="7" r="J33"/>
  <c i="1" r="AV60"/>
  <c r="AT60"/>
  <c i="8" r="J33"/>
  <c i="1" r="AV61"/>
  <c r="AT61"/>
  <c i="9" r="J33"/>
  <c i="1" r="AV62"/>
  <c r="AT62"/>
  <c r="BA54"/>
  <c r="W30"/>
  <c i="10" r="J33"/>
  <c i="1" r="AV63"/>
  <c r="AT63"/>
  <c r="BB54"/>
  <c r="W31"/>
  <c i="5" r="F33"/>
  <c i="1" r="AZ58"/>
  <c i="7" r="F33"/>
  <c i="1" r="AZ60"/>
  <c i="9" r="F33"/>
  <c i="1" r="AZ62"/>
  <c i="10" r="F33"/>
  <c i="1" r="AZ63"/>
  <c r="BD54"/>
  <c r="W33"/>
  <c i="6" r="F33"/>
  <c i="1" r="AZ59"/>
  <c i="7" r="J30"/>
  <c i="1" r="AG60"/>
  <c i="8" r="F33"/>
  <c i="1" r="AZ61"/>
  <c r="BC54"/>
  <c r="AY54"/>
  <c i="8" l="1" r="BK87"/>
  <c r="J87"/>
  <c r="J59"/>
  <c i="2" r="BK85"/>
  <c r="J85"/>
  <c r="J59"/>
  <c i="3" r="BK87"/>
  <c r="J87"/>
  <c i="4" r="BK84"/>
  <c r="J84"/>
  <c i="6" r="BK86"/>
  <c r="J86"/>
  <c r="J59"/>
  <c i="9" r="BK87"/>
  <c r="J87"/>
  <c r="J59"/>
  <c i="10" r="BK85"/>
  <c r="J85"/>
  <c r="J59"/>
  <c i="1" r="AN60"/>
  <c i="7" r="J39"/>
  <c i="1" r="AU54"/>
  <c i="4" r="J30"/>
  <c i="1" r="AG57"/>
  <c r="AW54"/>
  <c r="AK30"/>
  <c r="W32"/>
  <c r="AX54"/>
  <c i="3" r="J30"/>
  <c i="1" r="AG56"/>
  <c i="5" r="J30"/>
  <c i="1" r="AG58"/>
  <c r="AZ54"/>
  <c r="W29"/>
  <c i="3" l="1" r="J39"/>
  <c i="5" r="J39"/>
  <c i="4" r="J39"/>
  <c r="J59"/>
  <c i="3" r="J59"/>
  <c i="1" r="AN56"/>
  <c r="AN57"/>
  <c r="AN58"/>
  <c i="9" r="J30"/>
  <c i="1" r="AG62"/>
  <c i="10" r="J30"/>
  <c i="1" r="AG63"/>
  <c i="2" r="J30"/>
  <c i="1" r="AG55"/>
  <c i="6" r="J30"/>
  <c i="1" r="AG59"/>
  <c i="8" r="J30"/>
  <c i="1" r="AG61"/>
  <c r="AV54"/>
  <c r="AK29"/>
  <c i="2" l="1" r="J39"/>
  <c i="9" r="J39"/>
  <c i="8" r="J39"/>
  <c i="6" r="J39"/>
  <c i="10" r="J39"/>
  <c i="1" r="AN55"/>
  <c r="AN59"/>
  <c r="AN61"/>
  <c r="AN62"/>
  <c r="AN63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<sst xmlns="http://schemas.openxmlformats.org/spreadsheetml/2006/main">
  <si>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</si>
  <si>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</si>
  <si>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</si>
  <si>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</si>
  <si>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</si>
  <si>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{3c9cef93-7145-4181-b212-722c2d1540d1}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</si>
  <si>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</si>
  <si>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</si>
  <si>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</si>
  <si>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</si>
  <si>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</si>
  <si>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</si>
  <si>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</si>
  <si>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</si>
  <si>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M22-2002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</si>
  <si>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</si>
  <si>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</si>
  <si>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školního hřiště u Gymnázia Luďka Pika</t>
  </si>
  <si>
    <t>KSO:</t>
  </si>
  <si>
    <t/>
  </si>
  <si>
    <t>CC-CZ:</t>
  </si>
  <si>
    <t>Místo:</t>
  </si>
  <si>
    <t>Opavská č.p. 21, 312 17 PLzeň 4</t>
  </si>
  <si>
    <t>Datum:</t>
  </si>
  <si>
    <t>15. 11. 2022</t>
  </si>
  <si>
    <t>Zadavatel:</t>
  </si>
  <si>
    <t>IČ:</t>
  </si>
  <si>
    <t>49778102</t>
  </si>
  <si>
    <t>Gymnázium Luďka Pika</t>
  </si>
  <si>
    <t>DIČ:</t>
  </si>
  <si>
    <t>CZ49778102</t>
  </si>
  <si>
    <t>Uchazeč:</t>
  </si>
  <si>
    <t>Vyplň údaj</t>
  </si>
  <si>
    <t>Projektant:</t>
  </si>
  <si>
    <t>88561534</t>
  </si>
  <si>
    <t>Ing. Michaela Kaislerová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</si>
  <si>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</si>
  <si>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</si>
  <si>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</si>
  <si>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</si>
  <si>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</si>
  <si>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</si>
  <si>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</si>
  <si>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</si>
  <si>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</si>
  <si>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</si>
  <si>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</si>
  <si>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</si>
  <si>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</si>
  <si>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</si>
  <si>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</si>
  <si>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</si>
  <si>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</si>
  <si>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</si>
  <si>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</si>
  <si>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</si>
  <si>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</si>
  <si>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</si>
  <si>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</si>
  <si>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</si>
  <si>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</si>
  <si>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</si>
  <si>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</si>
  <si>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</si>
  <si>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</si>
  <si>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</si>
  <si>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</si>
  <si>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</si>
  <si>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</si>
  <si>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</si>
  <si>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</si>
  <si>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</si>
  <si>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</si>
  <si>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</si>
  <si>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</si>
  <si>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</si>
  <si>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</si>
  <si>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</si>
  <si>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</si>
  <si>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</si>
  <si>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Bourací práce a kácení stromů</t>
  </si>
  <si>
    <t>STA</t>
  </si>
  <si>
    <t>1</t>
  </si>
  <si>
    <t>{4567b134-ca54-44d9-92d8-42f0bfad8e3b}</t>
  </si>
  <si>
    <t>2</t>
  </si>
  <si>
    <t>01</t>
  </si>
  <si>
    <t>SO 01 Víceúčelové hřiště</t>
  </si>
  <si>
    <t>{e1bd0ec4-e9d6-4748-8586-a30b0611cced}</t>
  </si>
  <si>
    <t>02</t>
  </si>
  <si>
    <t xml:space="preserve">SO 02, 03 -  Běžecký ovál a vnitřní sportovní sektory, vrh koulí</t>
  </si>
  <si>
    <t>{3799fe4a-2c8c-4210-8a63-0fc90c37fa50}</t>
  </si>
  <si>
    <t>03</t>
  </si>
  <si>
    <t>Veřejné osvětlení</t>
  </si>
  <si>
    <t>{94b40383-c74d-48d7-8531-eb382816364e}</t>
  </si>
  <si>
    <t>04</t>
  </si>
  <si>
    <t>SO 04 Tenisové hřiště</t>
  </si>
  <si>
    <t>{ba1c60d7-96a1-4cf0-a0ae-2182f810c0ee}</t>
  </si>
  <si>
    <t>05</t>
  </si>
  <si>
    <t>SO 05 Sadové úpravy</t>
  </si>
  <si>
    <t>{02c64d0c-7aca-4ace-a636-ba6abe30272f}</t>
  </si>
  <si>
    <t>06</t>
  </si>
  <si>
    <t>SO 06 Drenáže</t>
  </si>
  <si>
    <t>{9a40e974-0613-471e-bba5-edc9e9ce212d}</t>
  </si>
  <si>
    <t>07</t>
  </si>
  <si>
    <t>SO 07 Oplocení</t>
  </si>
  <si>
    <t>{833ce0ba-24fb-4c1f-8b25-50cceeec1c2a}</t>
  </si>
  <si>
    <t>08</t>
  </si>
  <si>
    <t>VRN</t>
  </si>
  <si>
    <t>{e541d61e-a99d-4272-a856-d4b179cfe1eb}</t>
  </si>
  <si>
    <t>KRYCÍ LIST SOUPISU PRACÍ</t>
  </si>
  <si>
    <t>Objekt:</t>
  </si>
  <si>
    <t>00 - Bourací práce a kácení stromů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</si>
  <si>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</si>
  <si>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</si>
  <si>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</si>
  <si>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</si>
  <si>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</si>
  <si>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</si>
  <si>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</si>
  <si>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</si>
  <si>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</si>
  <si>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</si>
  <si>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</si>
  <si>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</si>
  <si>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</si>
  <si>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</si>
  <si>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</si>
  <si>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</si>
  <si>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</si>
  <si>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</si>
  <si>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</si>
  <si>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</si>
  <si>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</si>
  <si>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</si>
  <si>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</si>
  <si>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</si>
  <si>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</si>
  <si>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</si>
  <si>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</si>
  <si>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</si>
  <si>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</si>
  <si>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111111311</t>
  </si>
  <si>
    <t>Odstranění ruderálního porostu z plochy do 100 m2 v rovině nebo na svahu do 1:5</t>
  </si>
  <si>
    <t>m2</t>
  </si>
  <si>
    <t>CS ÚRS 2022 02</t>
  </si>
  <si>
    <t>4</t>
  </si>
  <si>
    <t>435015286</t>
  </si>
  <si>
    <t>Online PSC</t>
  </si>
  <si>
    <t>https://podminky.urs.cz/item/CS_URS_2022_02/111111311</t>
  </si>
  <si>
    <t>VV</t>
  </si>
  <si>
    <t>69+24+79+243</t>
  </si>
  <si>
    <t>112151014</t>
  </si>
  <si>
    <t>Pokácení stromu volné v celku s odřezáním kmene a s odvětvením průměru kmene přes 400 do 500 mm</t>
  </si>
  <si>
    <t>kus</t>
  </si>
  <si>
    <t>1520814992</t>
  </si>
  <si>
    <t>https://podminky.urs.cz/item/CS_URS_2022_02/112151014</t>
  </si>
  <si>
    <t>3</t>
  </si>
  <si>
    <t>112151015</t>
  </si>
  <si>
    <t>Pokácení stromu volné v celku s odřezáním kmene a s odvětvením průměru kmene přes 500 do 600 mm</t>
  </si>
  <si>
    <t>-73224900</t>
  </si>
  <si>
    <t>https://podminky.urs.cz/item/CS_URS_2022_02/112151015</t>
  </si>
  <si>
    <t>112151016</t>
  </si>
  <si>
    <t>Pokácení stromu volné v celku s odřezáním kmene a s odvětvením průměru kmene přes 600 do 700 mm</t>
  </si>
  <si>
    <t>2127745432</t>
  </si>
  <si>
    <t>https://podminky.urs.cz/item/CS_URS_2022_02/112151016</t>
  </si>
  <si>
    <t>5</t>
  </si>
  <si>
    <t>112151018</t>
  </si>
  <si>
    <t>Pokácení stromu volné v celku s odřezáním kmene a s odvětvením průměru kmene přes 800 do 900 mm</t>
  </si>
  <si>
    <t>425766603</t>
  </si>
  <si>
    <t>https://podminky.urs.cz/item/CS_URS_2022_02/112151018</t>
  </si>
  <si>
    <t>6</t>
  </si>
  <si>
    <t>112151019</t>
  </si>
  <si>
    <t>Pokácení stromu volné v celku s odřezáním kmene a s odvětvením průměru kmene přes 900 do 1000 mm</t>
  </si>
  <si>
    <t>-1343376483</t>
  </si>
  <si>
    <t>https://podminky.urs.cz/item/CS_URS_2022_02/112151019</t>
  </si>
  <si>
    <t>7</t>
  </si>
  <si>
    <t>112151013</t>
  </si>
  <si>
    <t>Pokácení stromu volné v celku s odřezáním kmene a s odvětvením průměru kmene přes 300 do 400 mm</t>
  </si>
  <si>
    <t>1477039313</t>
  </si>
  <si>
    <t>https://podminky.urs.cz/item/CS_URS_2022_02/112151013</t>
  </si>
  <si>
    <t>2+1*2</t>
  </si>
  <si>
    <t>8</t>
  </si>
  <si>
    <t>112201113</t>
  </si>
  <si>
    <t>Odstranění pařezu v rovině nebo na svahu do 1:5 o průměru pařezu na řezné ploše přes 300 do 400 mm</t>
  </si>
  <si>
    <t>-355744351</t>
  </si>
  <si>
    <t>https://podminky.urs.cz/item/CS_URS_2022_02/112201113</t>
  </si>
  <si>
    <t>3+1</t>
  </si>
  <si>
    <t>9</t>
  </si>
  <si>
    <t>112201114</t>
  </si>
  <si>
    <t>Odstranění pařezu v rovině nebo na svahu do 1:5 o průměru pařezu na řezné ploše přes 400 do 500 mm</t>
  </si>
  <si>
    <t>2088591387</t>
  </si>
  <si>
    <t>https://podminky.urs.cz/item/CS_URS_2022_02/112201114</t>
  </si>
  <si>
    <t>10</t>
  </si>
  <si>
    <t>112201115</t>
  </si>
  <si>
    <t>Odstranění pařezu v rovině nebo na svahu do 1:5 o průměru pařezu na řezné ploše přes 500 do 600 mm</t>
  </si>
  <si>
    <t>-360226922</t>
  </si>
  <si>
    <t>https://podminky.urs.cz/item/CS_URS_2022_02/112201115</t>
  </si>
  <si>
    <t>11</t>
  </si>
  <si>
    <t>112201116</t>
  </si>
  <si>
    <t>Odstranění pařezu v rovině nebo na svahu do 1:5 o průměru pařezu na řezné ploše přes 600 do 700 mm</t>
  </si>
  <si>
    <t>1056754680</t>
  </si>
  <si>
    <t>https://podminky.urs.cz/item/CS_URS_2022_02/112201116</t>
  </si>
  <si>
    <t>12</t>
  </si>
  <si>
    <t>112201118</t>
  </si>
  <si>
    <t>Odstranění pařezu v rovině nebo na svahu do 1:5 o průměru pařezu na řezné ploše přes 800 do 900 mm</t>
  </si>
  <si>
    <t>-921953668</t>
  </si>
  <si>
    <t>https://podminky.urs.cz/item/CS_URS_2022_02/112201118</t>
  </si>
  <si>
    <t>13</t>
  </si>
  <si>
    <t>112201119</t>
  </si>
  <si>
    <t>Odstranění pařezu v rovině nebo na svahu do 1:5 o průměru pařezu na řezné ploše přes 900 do 1000 mm</t>
  </si>
  <si>
    <t>-259815948</t>
  </si>
  <si>
    <t>https://podminky.urs.cz/item/CS_URS_2022_02/112201119</t>
  </si>
  <si>
    <t>14</t>
  </si>
  <si>
    <t>113107312</t>
  </si>
  <si>
    <t>Odstranění podkladů nebo krytů strojně plochy jednotlivě do 50 m2 s přemístěním hmot na skládku na vzdálenost do 3 m nebo s naložením na dopravní prostředek z kameniva těženého, o tl. vrstvy přes 100 do 200 mm</t>
  </si>
  <si>
    <t>-225727654</t>
  </si>
  <si>
    <t>https://podminky.urs.cz/item/CS_URS_2022_02/113107312</t>
  </si>
  <si>
    <t>" dle situace c.6 antuka" 1137</t>
  </si>
  <si>
    <t>113152112</t>
  </si>
  <si>
    <t>Odstranění podkladů zpevněných ploch s přemístěním na skládku na vzdálenost do 20 m nebo s naložením na dopravní prostředek z kameniva drceného</t>
  </si>
  <si>
    <t>m3</t>
  </si>
  <si>
    <t>-1779162783</t>
  </si>
  <si>
    <t>https://podminky.urs.cz/item/CS_URS_2022_02/113152112</t>
  </si>
  <si>
    <t>"dle situace c.6 ovál" (221*2,1+67)*0,2</t>
  </si>
  <si>
    <t>" koule+doskok" (6,1*3,4+100)*0,4</t>
  </si>
  <si>
    <t>16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</si>
  <si>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</si>
  <si>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</si>
  <si>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</si>
  <si>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1842863293</t>
  </si>
  <si>
    <t>https://podminky.urs.cz/item/CS_URS_2022_02/113202111</t>
  </si>
  <si>
    <t>"kolem oválů" 240+230</t>
  </si>
  <si>
    <t>"antuka+doskočiště" 45+70</t>
  </si>
  <si>
    <t>" obruby v ploše" 42+16</t>
  </si>
  <si>
    <t>"koule" 45</t>
  </si>
  <si>
    <t>17</t>
  </si>
  <si>
    <t>121151123</t>
  </si>
  <si>
    <t>Sejmutí ornice strojně při souvislé ploše přes 500 m2, tl. vrstvy do 200 mm</t>
  </si>
  <si>
    <t>-874928915</t>
  </si>
  <si>
    <t>https://podminky.urs.cz/item/CS_URS_2022_02/121151123</t>
  </si>
  <si>
    <t>" dle situace c.6" 3600</t>
  </si>
  <si>
    <t>18</t>
  </si>
  <si>
    <t>122251105</t>
  </si>
  <si>
    <t>Odkopávky a prokopávky nezapažené strojně v hornině třídy těžitelnosti I skupiny 3 přes 500 do 1 000 m3</t>
  </si>
  <si>
    <t>921681808</t>
  </si>
  <si>
    <t>https://podminky.urs.cz/item/CS_URS_2022_02/122251105</t>
  </si>
  <si>
    <t>"antuka" 1137*0,2</t>
  </si>
  <si>
    <t>" ovál" (221*2,1+67)*0,2</t>
  </si>
  <si>
    <t>"zeleň" 3600*0,2</t>
  </si>
  <si>
    <t>" svah" 80*1,5*0,5</t>
  </si>
  <si>
    <t>19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</si>
  <si>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</si>
  <si>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</si>
  <si>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-1190324371</t>
  </si>
  <si>
    <t>https://podminky.urs.cz/item/CS_URS_2022_02/162751117</t>
  </si>
  <si>
    <t>1113,62-538,884</t>
  </si>
  <si>
    <t>20</t>
  </si>
  <si>
    <t>171151103</t>
  </si>
  <si>
    <t>Uložení sypanin do násypů strojně s rozprostřením sypaniny ve vrstvách a s hrubým urovnáním zhutněných z hornin soudržných jakékoliv třídy těžitelnosti</t>
  </si>
  <si>
    <t>-1745556883</t>
  </si>
  <si>
    <t>https://podminky.urs.cz/item/CS_URS_2022_02/171151103</t>
  </si>
  <si>
    <t>" antuka" 1137</t>
  </si>
  <si>
    <t>" ovál" 221*2,1+67</t>
  </si>
  <si>
    <t>" zeleň" 3600</t>
  </si>
  <si>
    <t>" koule+vrh" 6,1*3,4+100</t>
  </si>
  <si>
    <t>5388,84*0,1 'Přepočtené koeficientem množství</t>
  </si>
  <si>
    <t>182151111</t>
  </si>
  <si>
    <t>Svahování trvalých svahů do projektovaných profilů strojně s potřebným přemístěním výkopku při svahování v zářezech v hornině třídy těžitelnosti I, skupiny 1 až 3</t>
  </si>
  <si>
    <t>-1595341718</t>
  </si>
  <si>
    <t>https://podminky.urs.cz/item/CS_URS_2022_02/182151111</t>
  </si>
  <si>
    <t>80*1</t>
  </si>
  <si>
    <t>Ostatní konstrukce a práce, bourání</t>
  </si>
  <si>
    <t>22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</si>
  <si>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</si>
  <si>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</si>
  <si>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2059543595</t>
  </si>
  <si>
    <t>https://podminky.urs.cz/item/CS_URS_2022_02/938909311</t>
  </si>
  <si>
    <t>1450*30 'Přepočtené koeficientem množství</t>
  </si>
  <si>
    <t>23</t>
  </si>
  <si>
    <t>962042321</t>
  </si>
  <si>
    <t>Bourání zdiva z betonu prostého nadzákladového objemu přes 1 m3</t>
  </si>
  <si>
    <t>-284495562</t>
  </si>
  <si>
    <t>https://podminky.urs.cz/item/CS_URS_2022_02/962042321</t>
  </si>
  <si>
    <t>" oplocení bez pohrabových desek" (64+34)*0,2*(0,45+0,5)</t>
  </si>
  <si>
    <t>18,62*1,1 'Přepočtené koeficientem množství</t>
  </si>
  <si>
    <t>24</t>
  </si>
  <si>
    <t>962042334</t>
  </si>
  <si>
    <t>Bourání zdiva z betonu prostého pilířů průřezu do 0,36 m2</t>
  </si>
  <si>
    <t>1189694961</t>
  </si>
  <si>
    <t>https://podminky.urs.cz/item/CS_URS_2022_02/962042334</t>
  </si>
  <si>
    <t>" pilíře u podhrabových desek" 30*0,3*0,3*(0,5+0,6)</t>
  </si>
  <si>
    <t>2,97*1,1 'Přepočtené koeficientem množství</t>
  </si>
  <si>
    <t>25</t>
  </si>
  <si>
    <t>965042231</t>
  </si>
  <si>
    <t>Bourání mazanin betonových nebo z litého asfaltu tl. přes 100 mm, plochy do 4 m2</t>
  </si>
  <si>
    <t>-319632086</t>
  </si>
  <si>
    <t>https://podminky.urs.cz/item/CS_URS_2022_02/965042231</t>
  </si>
  <si>
    <t>" koule" 3,5*0,15</t>
  </si>
  <si>
    <t>0,525*1,1 'Přepočtené koeficientem množství</t>
  </si>
  <si>
    <t>26</t>
  </si>
  <si>
    <t>966049831</t>
  </si>
  <si>
    <t>Rozebrání prefabrikovaných plotových desek betonových</t>
  </si>
  <si>
    <t>1110294700</t>
  </si>
  <si>
    <t>https://podminky.urs.cz/item/CS_URS_2022_02/966049831</t>
  </si>
  <si>
    <t>(31,25+33,7+6,2)/2,7+0,648</t>
  </si>
  <si>
    <t>27*2 'Přepočtené koeficientem množství</t>
  </si>
  <si>
    <t>27</t>
  </si>
  <si>
    <t>966071711</t>
  </si>
  <si>
    <t>Bourání plotových sloupků a vzpěr ocelových trubkových nebo profilovaných výšky do 2,50 m zabetonovaných</t>
  </si>
  <si>
    <t>-461564014</t>
  </si>
  <si>
    <t>https://podminky.urs.cz/item/CS_URS_2022_02/966071711</t>
  </si>
  <si>
    <t>(31,25+33,7+6,2)/2,5+0,54+1</t>
  </si>
  <si>
    <t>64/2,5+0,4+1</t>
  </si>
  <si>
    <t>34/2,5+0,4+1</t>
  </si>
  <si>
    <t>28</t>
  </si>
  <si>
    <t>966072811</t>
  </si>
  <si>
    <t>Rozebrání oplocení z dílců rámových na ocelové sloupky, výšky přes 1 do 2 m</t>
  </si>
  <si>
    <t>-613262137</t>
  </si>
  <si>
    <t>https://podminky.urs.cz/item/CS_URS_2022_02/966072811</t>
  </si>
  <si>
    <t>31,25+33,7+6,2+64+34+0,85</t>
  </si>
  <si>
    <t>29</t>
  </si>
  <si>
    <t>966073812</t>
  </si>
  <si>
    <t>Rozebrání vrat a vrátek k oplocení plochy jednotlivě přes 6 do 10 m2</t>
  </si>
  <si>
    <t>1954339878</t>
  </si>
  <si>
    <t>https://podminky.urs.cz/item/CS_URS_2022_02/966073812</t>
  </si>
  <si>
    <t>" vrata 3,4m" 1</t>
  </si>
  <si>
    <t>" vrata a vrátka" 1+1</t>
  </si>
  <si>
    <t>997</t>
  </si>
  <si>
    <t>Přesun sutě</t>
  </si>
  <si>
    <t>30</t>
  </si>
  <si>
    <t>997013501</t>
  </si>
  <si>
    <t>Odvoz suti a vybouraných hmot na skládku nebo meziskládku se složením, na vzdálenost do 1 km</t>
  </si>
  <si>
    <t>t</t>
  </si>
  <si>
    <t>-733612469</t>
  </si>
  <si>
    <t>https://podminky.urs.cz/item/CS_URS_2022_02/997013501</t>
  </si>
  <si>
    <t>31</t>
  </si>
  <si>
    <t>997013509</t>
  </si>
  <si>
    <t>Odvoz suti a vybouraných hmot na skládku nebo meziskládku se složením, na vzdálenost Příplatek k ceně za každý další i započatý 1 km přes 1 km</t>
  </si>
  <si>
    <t>1363372055</t>
  </si>
  <si>
    <t>https://podminky.urs.cz/item/CS_URS_2022_02/997013509</t>
  </si>
  <si>
    <t>1621,312*10 'Přepočtené koeficientem množství</t>
  </si>
  <si>
    <t>32</t>
  </si>
  <si>
    <t>997013863</t>
  </si>
  <si>
    <t>Poplatek za uložení stavebního odpadu na recyklační skládce (skládkovné) cihelného zatříděného do Katalogu odpadů pod kódem 17 01 02</t>
  </si>
  <si>
    <t>-162220102</t>
  </si>
  <si>
    <t>https://podminky.urs.cz/item/CS_URS_2022_02/997013863</t>
  </si>
  <si>
    <t>"antuka" 341,1</t>
  </si>
  <si>
    <t>200,871</t>
  </si>
  <si>
    <t>33</t>
  </si>
  <si>
    <t>997221861</t>
  </si>
  <si>
    <t>Poplatek za uložení stavebního odpadu na recyklační skládce (skládkovné) z prostého betonu zatříděného do Katalogu odpadů pod kódem 17 01 01</t>
  </si>
  <si>
    <t>1304645556</t>
  </si>
  <si>
    <t>https://podminky.urs.cz/item/CS_URS_2022_02/997221861</t>
  </si>
  <si>
    <t>40,964+6,534+141,04+1,155</t>
  </si>
  <si>
    <t>34</t>
  </si>
  <si>
    <t>997221873</t>
  </si>
  <si>
    <t>Poplatek za uložení stavebního odpadu na recyklační skládce (skládkovné) zeminy a kamení zatříděného do Katalogu odpadů pod kódem 17 05 04</t>
  </si>
  <si>
    <t>207445704</t>
  </si>
  <si>
    <t>https://podminky.urs.cz/item/CS_URS_2022_02/997221873</t>
  </si>
  <si>
    <t>435</t>
  </si>
  <si>
    <t>PSV</t>
  </si>
  <si>
    <t>Práce a dodávky PSV</t>
  </si>
  <si>
    <t>767</t>
  </si>
  <si>
    <t>Konstrukce zámečnické</t>
  </si>
  <si>
    <t>35</t>
  </si>
  <si>
    <t>767996801</t>
  </si>
  <si>
    <t>Demontáž ostatních zámečnických konstrukcí o hmotnosti jednotlivých dílů rozebráním do 50 kg</t>
  </si>
  <si>
    <t>kg</t>
  </si>
  <si>
    <t>1149525229</t>
  </si>
  <si>
    <t>https://podminky.urs.cz/item/CS_URS_2022_02/767996801</t>
  </si>
  <si>
    <t>3*2*29</t>
  </si>
  <si>
    <t>36</t>
  </si>
  <si>
    <t>767996803</t>
  </si>
  <si>
    <t>Demontáž ostatních zámečnických konstrukcí o hmotnosti jednotlivých dílů rozebráním přes 100 do 250 kg</t>
  </si>
  <si>
    <t>523004628</t>
  </si>
  <si>
    <t>https://podminky.urs.cz/item/CS_URS_2022_02/767996803</t>
  </si>
  <si>
    <t>" branka" 2*150</t>
  </si>
  <si>
    <t>01 - SO 01 Víceúčelové hřiště</t>
  </si>
  <si>
    <t xml:space="preserve">    2 - Zakládání</t>
  </si>
  <si>
    <t xml:space="preserve">    5 - Komunikace pozemní</t>
  </si>
  <si>
    <t xml:space="preserve">    91 - Doplňující konstrukce a práce pozemních komunikací, letišť a ploch SO 01</t>
  </si>
  <si>
    <t xml:space="preserve">    998 - Přesun hmot</t>
  </si>
  <si>
    <t xml:space="preserve">    9R - Vybavení hřiště</t>
  </si>
  <si>
    <t>132151101</t>
  </si>
  <si>
    <t>Hloubení nezapažených rýh šířky do 800 mm strojně s urovnáním dna do předepsaného profilu a spádu v hornině třídy těžitelnosti I skupiny 1 a 2 do 20 m3</t>
  </si>
  <si>
    <t>677357513</t>
  </si>
  <si>
    <t>https://podminky.urs.cz/item/CS_URS_2022_02/132151101</t>
  </si>
  <si>
    <t>165,5*0,3*0,4</t>
  </si>
  <si>
    <t>133111011</t>
  </si>
  <si>
    <t>Hloubení šachet při překopech inženýrských sítí ručně zapažených i nezapažených objemu do 10 m3 v hornině třídy těžitelnosti I skupiny 1 a 2 soudržných</t>
  </si>
  <si>
    <t>1798560169</t>
  </si>
  <si>
    <t>https://podminky.urs.cz/item/CS_URS_2022_02/133111011</t>
  </si>
  <si>
    <t>70*0,4*0,4*0,8</t>
  </si>
  <si>
    <t>1732210183</t>
  </si>
  <si>
    <t>" pod obruby" 19,86</t>
  </si>
  <si>
    <t>" patky" 8,96</t>
  </si>
  <si>
    <t>167151101</t>
  </si>
  <si>
    <t>Nakládání, skládání a překládání neulehlého výkopku nebo sypaniny strojně nakládání, množství do 100 m3, z horniny třídy těžitelnosti I, skupiny 1 až 3</t>
  </si>
  <si>
    <t>-378977475</t>
  </si>
  <si>
    <t>https://podminky.urs.cz/item/CS_URS_2022_02/167151101</t>
  </si>
  <si>
    <t>171201231</t>
  </si>
  <si>
    <t>-43543346</t>
  </si>
  <si>
    <t>https://podminky.urs.cz/item/CS_URS_2022_02/171201231</t>
  </si>
  <si>
    <t>Zakládání</t>
  </si>
  <si>
    <t>275313711</t>
  </si>
  <si>
    <t>Základy z betonu prostého patky a bloky z betonu kamenem neprokládaného tř. C 20/25</t>
  </si>
  <si>
    <t>1160968138</t>
  </si>
  <si>
    <t>https://podminky.urs.cz/item/CS_URS_2022_02/275313711</t>
  </si>
  <si>
    <t>Komunikace pozemní</t>
  </si>
  <si>
    <t>215901101</t>
  </si>
  <si>
    <t>Zhutnění podloží pod násypy z rostlé horniny třídy těžitelnosti I a II, skupiny 1 až 4 z hornin soudružných a nesoudržných</t>
  </si>
  <si>
    <t>2119840053</t>
  </si>
  <si>
    <t>https://podminky.urs.cz/item/CS_URS_2022_02/215901101</t>
  </si>
  <si>
    <t>" 01" 1532</t>
  </si>
  <si>
    <t>5 1R</t>
  </si>
  <si>
    <t>DRENÁŽNÍ ASFALTOVÝ KOBEREC tl.30mm</t>
  </si>
  <si>
    <t>689561150</t>
  </si>
  <si>
    <t>5 2R</t>
  </si>
  <si>
    <t>D+M umělý trávník s křemičitým vsypem, výška vlasu - 24 mm, vč. lajnování š.50mm</t>
  </si>
  <si>
    <t>441264410</t>
  </si>
  <si>
    <t>564831111.1</t>
  </si>
  <si>
    <t>Podklad ze štěrkodrti ŠD s rozprostřením a zhutněním, po zhutnění tl. 100 mm fr. 0-16mm</t>
  </si>
  <si>
    <t>314893454</t>
  </si>
  <si>
    <t>564851111.1</t>
  </si>
  <si>
    <t>Podklad ze štěrkodrti ŠD s rozprostřením a zhutněním, po zhutnění tl. 150 mm fr. 16-32mm</t>
  </si>
  <si>
    <t>2112233422</t>
  </si>
  <si>
    <t>576146311</t>
  </si>
  <si>
    <t>Asfaltový koberec otevřený AKO 16 (AKOH) s rozprostřením a se zhutněním z nemodifikovaného asfaltu v pruhu šířky do 3 m, po zhutnění tl. 50 mm</t>
  </si>
  <si>
    <t>679874459</t>
  </si>
  <si>
    <t>https://podminky.urs.cz/item/CS_URS_2022_02/576146311</t>
  </si>
  <si>
    <t>998222012</t>
  </si>
  <si>
    <t>Přesun hmot pro tělovýchovné plochy dopravní vzdálenost do 200 m</t>
  </si>
  <si>
    <t>-606236544</t>
  </si>
  <si>
    <t>https://podminky.urs.cz/item/CS_URS_2022_02/998222012</t>
  </si>
  <si>
    <t>916232121</t>
  </si>
  <si>
    <t>Doplňující konstrukce krytů venkovních ploch pro tělovýchovu obruba s pouzdry pro oplocení z obrubníků do betonového lože, výšky 25 mm</t>
  </si>
  <si>
    <t>2117897206</t>
  </si>
  <si>
    <t>https://podminky.urs.cz/item/CS_URS_2022_02/916232121</t>
  </si>
  <si>
    <t>" kolem SO 01" 53+28*2+20,5*2+15,5</t>
  </si>
  <si>
    <t>91</t>
  </si>
  <si>
    <t>Doplňující konstrukce a práce pozemních komunikací, letišť a ploch SO 01</t>
  </si>
  <si>
    <t>916901</t>
  </si>
  <si>
    <t>Dodávka o montáž - oplocení sportoviště v. 2,5m, osová šířka pole 2,55m, vč. ocelové kontrukce žár. zinkované, - popis viz typické pole SO 01, výplň nylonová síť oka 40/40mm.</t>
  </si>
  <si>
    <t>ks</t>
  </si>
  <si>
    <t>437775045</t>
  </si>
  <si>
    <t>20+8*2+6</t>
  </si>
  <si>
    <t>Součet</t>
  </si>
  <si>
    <t>9169011</t>
  </si>
  <si>
    <t>Osazení a dodávka ocelových sloupků trubka 70/3mm, dl.3m, vč. ocelové záklopky - kotvení dle popisu typického pole, žárově zinkované</t>
  </si>
  <si>
    <t>917221710</t>
  </si>
  <si>
    <t>21+9*2+7</t>
  </si>
  <si>
    <t>916902</t>
  </si>
  <si>
    <t>Dodávka o montáž - oplocení sportoviště v. 4m, osová šířka pole 2,55m, vč. ocelové kontrukce žár. zinkované, - popis viz typické pole SO 01, výplň nylonová síť oka 40/40mm.</t>
  </si>
  <si>
    <t>-993322175</t>
  </si>
  <si>
    <t>11*2</t>
  </si>
  <si>
    <t>9169021</t>
  </si>
  <si>
    <t>Osazení a dodávka ocelových sloupků trubka 70/3mm, dl.4,7m - kotvení dle popisu typického pole,vč. ocelové záklopky, žárově zinkované</t>
  </si>
  <si>
    <t>-864375136</t>
  </si>
  <si>
    <t>12+12</t>
  </si>
  <si>
    <t>916903</t>
  </si>
  <si>
    <t>Osazení a dodávka rozpěry Zn pr. 40x2x1100mm - kotvení dle popisu typického pole, žárově zinkované</t>
  </si>
  <si>
    <t>621379685</t>
  </si>
  <si>
    <t>2+2</t>
  </si>
  <si>
    <t>4*2 'Přepočtené koeficientem množství</t>
  </si>
  <si>
    <t>998</t>
  </si>
  <si>
    <t>Přesun hmot</t>
  </si>
  <si>
    <t>1749739951</t>
  </si>
  <si>
    <t>9R</t>
  </si>
  <si>
    <t>Vybavení hřiště</t>
  </si>
  <si>
    <t>9 11R</t>
  </si>
  <si>
    <t>D+M KRYTKA POUZDRA PRO VOLEJBAL. SLOUPEK Ø120mm_x000d_
SLOUPEK Ø100mm, VÝŠKA 2,55m NAD POVRCH</t>
  </si>
  <si>
    <t>pár</t>
  </si>
  <si>
    <t>-1218956873</t>
  </si>
  <si>
    <t>9 111R</t>
  </si>
  <si>
    <t>D+M volejbalová síť s ocelovým lankem 9,5x1m</t>
  </si>
  <si>
    <t>634956079</t>
  </si>
  <si>
    <t>9 12R</t>
  </si>
  <si>
    <t>D+M KRYTKA POUZDRA PRO TENISOVÝ SLOUPEK Ø120mm_x000d_
SLOUPEK Ø100mm, VÝŠKA 1,1m (SÍŤ VE VÝŠCE 1,07m) NAD POVRCHEM</t>
  </si>
  <si>
    <t>401494144</t>
  </si>
  <si>
    <t>9 121R</t>
  </si>
  <si>
    <t>D+M tenisová síť s pogumovanou páskou 12,72x1,07m</t>
  </si>
  <si>
    <t>-2093436617</t>
  </si>
  <si>
    <t>9 122R</t>
  </si>
  <si>
    <t>D+M anténky 1 pár, výška 1,8m</t>
  </si>
  <si>
    <t>-824603570</t>
  </si>
  <si>
    <t>9 13R</t>
  </si>
  <si>
    <t>BASKETBALOVÝ KOŠ HYBNÝ/OTOČNÝ, OBROUČKA VE VÝŠCE +3,05m</t>
  </si>
  <si>
    <t>-1799856550</t>
  </si>
  <si>
    <t>1+1</t>
  </si>
  <si>
    <t>9 14R</t>
  </si>
  <si>
    <t>BASKETBALOVÝ KOŠ, OCEL. KONSTRUKCE DO POUZDRA V BET. ZÁKLADU, OBROUČKA VE VÝŠCE +2,60m</t>
  </si>
  <si>
    <t>722086016</t>
  </si>
  <si>
    <t>9 15R</t>
  </si>
  <si>
    <t>D+M FOTBALOVÁ BRANKA VNITŘNÍ ROZMĚR 3*2m</t>
  </si>
  <si>
    <t>-1739455343</t>
  </si>
  <si>
    <t>9 16R</t>
  </si>
  <si>
    <t>D+M lavičky na střídání hráčů o délce cca 5m, typový výrobek</t>
  </si>
  <si>
    <t>-1542047392</t>
  </si>
  <si>
    <t xml:space="preserve">02 - SO 02, 03 -  Běžecký ovál a vnitřní sportovní sektory, vrh koulí</t>
  </si>
  <si>
    <t>HSV - HSV</t>
  </si>
  <si>
    <t xml:space="preserve">    5 1R - Povrch oválu a vnitřní sektory</t>
  </si>
  <si>
    <t xml:space="preserve">    5 2R - Doskočiště a dopadiště</t>
  </si>
  <si>
    <t xml:space="preserve">    5-1 - Pojezdové zpevněné plochy</t>
  </si>
  <si>
    <t>Povrch oválu a vnitřní sektory</t>
  </si>
  <si>
    <t>1676718605</t>
  </si>
  <si>
    <t>" 02,03" 1352,6+632,96+48,67</t>
  </si>
  <si>
    <t>1320384241</t>
  </si>
  <si>
    <t>5 120R</t>
  </si>
  <si>
    <t>D+M umělý povrch - trvale elastický, odolný proti povětrnostním vlivům, snadný na údržbu. Barevné provedení: cihlově červená, zelená. (Na přání i jiné barvy.) Tento povrch je vodopropustný. Odolává hrotům běžecké obuvi. Splňuje požadavky normy DIN 18035 / 6._x000d_
Útlum síly: 37%. Propustnost včetně podkladu: cca 130l/1hod.</t>
  </si>
  <si>
    <t>-1176240371</t>
  </si>
  <si>
    <t>5 3R</t>
  </si>
  <si>
    <t>Penetrace - polyuretanový penetrační nástřik</t>
  </si>
  <si>
    <t>-646945497</t>
  </si>
  <si>
    <t>202484928</t>
  </si>
  <si>
    <t>1221844834</t>
  </si>
  <si>
    <t>-219320774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</si>
  <si>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</si>
  <si>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</si>
  <si>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-867102507</t>
  </si>
  <si>
    <t>https://podminky.urs.cz/item/CS_URS_2022_02/916231213</t>
  </si>
  <si>
    <t>" vnější ovál" 251</t>
  </si>
  <si>
    <t>" vnitřní ovál" 201</t>
  </si>
  <si>
    <t>"rozhraní barev "14,5*2+(3+8,4)*2</t>
  </si>
  <si>
    <t>M</t>
  </si>
  <si>
    <t>59217003</t>
  </si>
  <si>
    <t>obrubník betonový zahradní 500x50x250mm</t>
  </si>
  <si>
    <t>2124354510</t>
  </si>
  <si>
    <t>503,8*1,05 'Přepočtené koeficientem množství</t>
  </si>
  <si>
    <t>916991121</t>
  </si>
  <si>
    <t>Lože pod obrubníky, krajníky nebo obruby z dlažebních kostek z betonu prostého</t>
  </si>
  <si>
    <t>-2119694856</t>
  </si>
  <si>
    <t>https://podminky.urs.cz/item/CS_URS_2022_02/916991121</t>
  </si>
  <si>
    <t>(503,8)*0,3*0,2</t>
  </si>
  <si>
    <t>Doskočiště a dopadiště</t>
  </si>
  <si>
    <t>174201101</t>
  </si>
  <si>
    <t>Zásyp sypaninou z jakékoliv horniny strojně s uložením výkopku ve vrstvách bez zhutnění jam, šachet, rýh nebo kolem objektů v těchto vykopávkách</t>
  </si>
  <si>
    <t>-966361659</t>
  </si>
  <si>
    <t>https://podminky.urs.cz/item/CS_URS_2022_02/174201101</t>
  </si>
  <si>
    <t>" doskočiště" 3,5*7,5*0,4</t>
  </si>
  <si>
    <t>" vrh koulí" 109,84*0,4</t>
  </si>
  <si>
    <t>58154410</t>
  </si>
  <si>
    <t>písek křemičitý sušený frakce 0,1</t>
  </si>
  <si>
    <t>251803186</t>
  </si>
  <si>
    <t>54,436*1,8 'Přepočtené koeficientem množství</t>
  </si>
  <si>
    <t>213141111</t>
  </si>
  <si>
    <t>Zřízení vrstvy z geotextilie filtrační, separační, odvodňovací, ochranné, výztužné nebo protierozní v rovině nebo ve sklonu do 1:5, šířky do 3 m</t>
  </si>
  <si>
    <t>807965489</t>
  </si>
  <si>
    <t>https://podminky.urs.cz/item/CS_URS_2022_02/213141111</t>
  </si>
  <si>
    <t>" doskočiště" 3,5*7,5</t>
  </si>
  <si>
    <t>" vrh koulí" 109,84</t>
  </si>
  <si>
    <t>" doskočiště"(3,5+7,5)*2*1</t>
  </si>
  <si>
    <t>" vrh koulí" (19*2+12+2)*1</t>
  </si>
  <si>
    <t>69311082</t>
  </si>
  <si>
    <t>geotextilie netkaná separační, ochranná, filtrační, drenážní PP 500g/m2</t>
  </si>
  <si>
    <t>490346993</t>
  </si>
  <si>
    <t>210,09*1,15 'Přepočtené koeficientem množství</t>
  </si>
  <si>
    <t>5 21R</t>
  </si>
  <si>
    <t>D+M kruh pro vrh koulí - vybetonovaný</t>
  </si>
  <si>
    <t>-1601933310</t>
  </si>
  <si>
    <t>5 22R</t>
  </si>
  <si>
    <t>D+M ODRAZOVÉ BŘEVNO 1220x340x10 mm, ZAPUŠTĚNÉ V ZÁKLADOVÉM RÁMU</t>
  </si>
  <si>
    <t>-1062995904</t>
  </si>
  <si>
    <t>5 23R</t>
  </si>
  <si>
    <t>D+M Krycí plachta doskočiště</t>
  </si>
  <si>
    <t>-2038894985</t>
  </si>
  <si>
    <t>992728877</t>
  </si>
  <si>
    <t>" doskočiště" (3,5+7,5)*2</t>
  </si>
  <si>
    <t>" vrh koulí" 19*2+12</t>
  </si>
  <si>
    <t>"rozběh skok daleký" 33*2+1,5</t>
  </si>
  <si>
    <t>-1215346111</t>
  </si>
  <si>
    <t>139,5*1,05 'Přepočtené koeficientem množství</t>
  </si>
  <si>
    <t>916271122</t>
  </si>
  <si>
    <t>Chodníkový obrubník z recyklované pryže kladený do pískového lože tl. do 40 mm svisle, s lepenými spoji, barva červená</t>
  </si>
  <si>
    <t>-1152671726</t>
  </si>
  <si>
    <t>https://podminky.urs.cz/item/CS_URS_2022_02/916271122</t>
  </si>
  <si>
    <t>-1300003576</t>
  </si>
  <si>
    <t>(139,5+2)*0,3*0,2</t>
  </si>
  <si>
    <t>5-1</t>
  </si>
  <si>
    <t>Pojezdové zpevněné plochy</t>
  </si>
  <si>
    <t>181102302</t>
  </si>
  <si>
    <t>Úprava pláně na stavbách silnic a dálnic strojně v zářezech mimo skalních se zhutněním</t>
  </si>
  <si>
    <t>458269823</t>
  </si>
  <si>
    <t>https://podminky.urs.cz/item/CS_URS_2022_02/181102302</t>
  </si>
  <si>
    <t>65</t>
  </si>
  <si>
    <t>564231111</t>
  </si>
  <si>
    <t>Podklad nebo podsyp ze štěrkopísku ŠP s rozprostřením, vlhčením a zhutněním plochy přes 100 m2, po zhutnění tl. 100 mm</t>
  </si>
  <si>
    <t>405429415</t>
  </si>
  <si>
    <t>https://podminky.urs.cz/item/CS_URS_2022_02/564231111</t>
  </si>
  <si>
    <t>564731111.1</t>
  </si>
  <si>
    <t>Podklad nebo kryt z kameniva hrubého drceného vel. 16-32 mm s rozprostřením a zhutněním, po zhutnění tl. 100 mm</t>
  </si>
  <si>
    <t>CS ÚRS 2021 01</t>
  </si>
  <si>
    <t>1394204561</t>
  </si>
  <si>
    <t>https://podminky.urs.cz/item/CS_URS_2021_01/564731111.1</t>
  </si>
  <si>
    <t>564761111</t>
  </si>
  <si>
    <t>Podklad nebo kryt z kameniva hrubého drceného vel. 32-63 mm s rozprostřením a zhutněním plochy přes 100 m2, po zhutnění tl. 200 mm</t>
  </si>
  <si>
    <t>-1946910893</t>
  </si>
  <si>
    <t>https://podminky.urs.cz/item/CS_URS_2022_02/564761111</t>
  </si>
  <si>
    <t>564831111.2</t>
  </si>
  <si>
    <t>Podklad ze štěrkodrti ŠD s rozprostřením a zhutněním, po zhutnění tl. 100 mm - fr. 8-16mm</t>
  </si>
  <si>
    <t>614529128</t>
  </si>
  <si>
    <t>596212212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</si>
  <si>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100 do 300 m2</t>
  </si>
  <si>
    <t>-1317040841</t>
  </si>
  <si>
    <t>https://podminky.urs.cz/item/CS_URS_2022_02/596212212</t>
  </si>
  <si>
    <t>59245020</t>
  </si>
  <si>
    <t>dlažba tvar obdélník betonová 200x100x80mm přírodní</t>
  </si>
  <si>
    <t>-799391969</t>
  </si>
  <si>
    <t>65*1,05 'Přepočtené koeficientem množství</t>
  </si>
  <si>
    <t>-860791220</t>
  </si>
  <si>
    <t>" kolem zpevněné plochy"25+9</t>
  </si>
  <si>
    <t>59217016</t>
  </si>
  <si>
    <t>obrubník betonový chodníkový 1000x80x250mm</t>
  </si>
  <si>
    <t>-867522076</t>
  </si>
  <si>
    <t>25+9</t>
  </si>
  <si>
    <t>34*1,05 'Přepočtené koeficientem množství</t>
  </si>
  <si>
    <t>594880232</t>
  </si>
  <si>
    <t>03 - Veřejné osvětlení</t>
  </si>
  <si>
    <t>E1 - Dodávky zařízení</t>
  </si>
  <si>
    <t>E2 - Materiál elektromontážní</t>
  </si>
  <si>
    <t>E3 - Materiál zemní + stavební</t>
  </si>
  <si>
    <t>E4 - Elektromontáže</t>
  </si>
  <si>
    <t>E5 - Zemní práce</t>
  </si>
  <si>
    <t>E6 - Ostatní náklady</t>
  </si>
  <si>
    <t>E1</t>
  </si>
  <si>
    <t>Dodávky zařízení</t>
  </si>
  <si>
    <t>000540114</t>
  </si>
  <si>
    <t>reflektor LED svit IP65 120W ML</t>
  </si>
  <si>
    <t>000574186</t>
  </si>
  <si>
    <t>výložník osvětlovací žárZn</t>
  </si>
  <si>
    <t>000569404</t>
  </si>
  <si>
    <t>ochranná manžeta OM133 pro K,KL,UZ,UZL/M/N,KN,KD</t>
  </si>
  <si>
    <t>000713131</t>
  </si>
  <si>
    <t>skříň zásuvková IP43 2x230V/16A/</t>
  </si>
  <si>
    <t>E2</t>
  </si>
  <si>
    <t>Materiál elektromontážní</t>
  </si>
  <si>
    <t>000101106</t>
  </si>
  <si>
    <t>kabel CYKY 3x2,5</t>
  </si>
  <si>
    <t>000101108</t>
  </si>
  <si>
    <t>kabel CYKY 3x6</t>
  </si>
  <si>
    <t>000560005</t>
  </si>
  <si>
    <t>stožár osvětlov bezpatic K5-133/89/60Z žárZn</t>
  </si>
  <si>
    <t>000101105</t>
  </si>
  <si>
    <t>kabel CYKY 3x1,5</t>
  </si>
  <si>
    <t>000295011</t>
  </si>
  <si>
    <t>vedení FeZn pr.10mm(0,63kg/m)</t>
  </si>
  <si>
    <t>000295075</t>
  </si>
  <si>
    <t>svorka pásku drátu zemnící SR3b 4šrouby FeZn</t>
  </si>
  <si>
    <t>000321501</t>
  </si>
  <si>
    <t>roura korugovaná - ohebná dvouplášťová chránička KF09050 pr.50/41mm</t>
  </si>
  <si>
    <t>000363011</t>
  </si>
  <si>
    <t xml:space="preserve">Žlab kabelový  50/50 GZ  rozteč podpěr cca.2,0m</t>
  </si>
  <si>
    <t>000409828</t>
  </si>
  <si>
    <t>ovladač/strojek 10A/250Vstř ř.1/0,S,So</t>
  </si>
  <si>
    <t>000410101</t>
  </si>
  <si>
    <t>kryt spínače 1-duchý pro ř.1,6,7,1/0</t>
  </si>
  <si>
    <t>000438234</t>
  </si>
  <si>
    <t>proudový chránič+jistič 2p/1+N PFL7-16/1N/B/003</t>
  </si>
  <si>
    <t>000434081</t>
  </si>
  <si>
    <t>jistič PL7 1pól/ch.B/10kA 10-16A</t>
  </si>
  <si>
    <t>000461353</t>
  </si>
  <si>
    <t>impulsní relé /2P/AC230V/10A/1modul</t>
  </si>
  <si>
    <t>000450001</t>
  </si>
  <si>
    <t>ovladač XB5AA.. pr22/IP65/1Zap stiskací lícující</t>
  </si>
  <si>
    <t>38</t>
  </si>
  <si>
    <t>000450052</t>
  </si>
  <si>
    <t>signálka XB5AVM. pr22/IP65/LED 230-240Vstř</t>
  </si>
  <si>
    <t>40</t>
  </si>
  <si>
    <t>000311115</t>
  </si>
  <si>
    <t>krabice univerzální/přístrojová KU68-1901</t>
  </si>
  <si>
    <t>42</t>
  </si>
  <si>
    <t>000420094</t>
  </si>
  <si>
    <t>rámeček pro 4 přístroje vodorovný</t>
  </si>
  <si>
    <t>44</t>
  </si>
  <si>
    <t>000579207</t>
  </si>
  <si>
    <t>stožárová výzbroj</t>
  </si>
  <si>
    <t>46</t>
  </si>
  <si>
    <t>000432013</t>
  </si>
  <si>
    <t>pojistková vložka T/4,0A keramická 5x20mm</t>
  </si>
  <si>
    <t>48</t>
  </si>
  <si>
    <t>P</t>
  </si>
  <si>
    <t>Poznámka k položce:_x000d_
součet</t>
  </si>
  <si>
    <t>E3</t>
  </si>
  <si>
    <t>Materiál zemní + stavební</t>
  </si>
  <si>
    <t>000046221</t>
  </si>
  <si>
    <t>asfalt 80</t>
  </si>
  <si>
    <t>50</t>
  </si>
  <si>
    <t>000046134</t>
  </si>
  <si>
    <t>beton B13,5</t>
  </si>
  <si>
    <t>52</t>
  </si>
  <si>
    <t>000046452</t>
  </si>
  <si>
    <t>stožárové pouzdro plast SP250/1000</t>
  </si>
  <si>
    <t>54</t>
  </si>
  <si>
    <t>000046114</t>
  </si>
  <si>
    <t>písek kopaný 0-2mm</t>
  </si>
  <si>
    <t>56</t>
  </si>
  <si>
    <t>000046381</t>
  </si>
  <si>
    <t>výstražná fólie šířka 0,2m</t>
  </si>
  <si>
    <t>58</t>
  </si>
  <si>
    <t>E4</t>
  </si>
  <si>
    <t>Elektromontáže</t>
  </si>
  <si>
    <t>210810048</t>
  </si>
  <si>
    <t>kabel(-CYKY) pevně uložený do 3x6/4x4/7x2,5</t>
  </si>
  <si>
    <t>60</t>
  </si>
  <si>
    <t>62</t>
  </si>
  <si>
    <t>210810008</t>
  </si>
  <si>
    <t>kabel(-CYKY) volně uložený do 3x6/4x4/7x2,5</t>
  </si>
  <si>
    <t>64</t>
  </si>
  <si>
    <t>210100002</t>
  </si>
  <si>
    <t>ukončení v rozvaděči vč.zapojení vodiče do 6mm2</t>
  </si>
  <si>
    <t>66</t>
  </si>
  <si>
    <t>210220022</t>
  </si>
  <si>
    <t>uzemňov.vedení v zemi úplná mtž FeZn pr.8-10mm</t>
  </si>
  <si>
    <t>68</t>
  </si>
  <si>
    <t>210220441</t>
  </si>
  <si>
    <t>ochrana zemní svorky asfaltovým nátěrem</t>
  </si>
  <si>
    <t>70</t>
  </si>
  <si>
    <t>210010123</t>
  </si>
  <si>
    <t>trubka plast volně uložená do pr.50mm</t>
  </si>
  <si>
    <t>72</t>
  </si>
  <si>
    <t>210020133</t>
  </si>
  <si>
    <t>kabelový rošt do š.40cm</t>
  </si>
  <si>
    <t>74</t>
  </si>
  <si>
    <t>37</t>
  </si>
  <si>
    <t>210110062</t>
  </si>
  <si>
    <t>ovladač zapuštěný vč.zapojení tlačítkový/ř.1/0</t>
  </si>
  <si>
    <t>76</t>
  </si>
  <si>
    <t>210120481</t>
  </si>
  <si>
    <t>proudový chránič vč.zapojení 2pól/25A</t>
  </si>
  <si>
    <t>78</t>
  </si>
  <si>
    <t>39</t>
  </si>
  <si>
    <t>210120401</t>
  </si>
  <si>
    <t>jistič vč.zapojení 1pól/25A</t>
  </si>
  <si>
    <t>80</t>
  </si>
  <si>
    <t>210160721</t>
  </si>
  <si>
    <t>spínací nebo součtové hodiny modulové vč.zapojení</t>
  </si>
  <si>
    <t>82</t>
  </si>
  <si>
    <t>41</t>
  </si>
  <si>
    <t>210021012</t>
  </si>
  <si>
    <t>zhotovení otvoru ve 4mm plechu do pr.29mm</t>
  </si>
  <si>
    <t>84</t>
  </si>
  <si>
    <t>210140101</t>
  </si>
  <si>
    <t>ovladač panelový, bez otvoru, vč.zapoj do 2svorek</t>
  </si>
  <si>
    <t>86</t>
  </si>
  <si>
    <t>43</t>
  </si>
  <si>
    <t>88</t>
  </si>
  <si>
    <t>90</t>
  </si>
  <si>
    <t>45</t>
  </si>
  <si>
    <t>210202201</t>
  </si>
  <si>
    <t>světlomet výbojkový 400W</t>
  </si>
  <si>
    <t>92</t>
  </si>
  <si>
    <t>210010301</t>
  </si>
  <si>
    <t>krabice přístrojová bez zapojení</t>
  </si>
  <si>
    <t>94</t>
  </si>
  <si>
    <t>47</t>
  </si>
  <si>
    <t>210204002</t>
  </si>
  <si>
    <t>stožár osvětlovací sadový ocelový</t>
  </si>
  <si>
    <t>96</t>
  </si>
  <si>
    <t>210204105</t>
  </si>
  <si>
    <t>výložník na stožár 2-ramenný do 70kg</t>
  </si>
  <si>
    <t>98</t>
  </si>
  <si>
    <t>49</t>
  </si>
  <si>
    <t>210204201</t>
  </si>
  <si>
    <t>elektrovýzbroj stožárů pro 1 okruh</t>
  </si>
  <si>
    <t>100</t>
  </si>
  <si>
    <t>210192121</t>
  </si>
  <si>
    <t>skříň litinová, Al nebo plast do hmotnosti 10kg</t>
  </si>
  <si>
    <t>102</t>
  </si>
  <si>
    <t>E5</t>
  </si>
  <si>
    <t>51</t>
  </si>
  <si>
    <t>460100002</t>
  </si>
  <si>
    <t>pouzdrový základ VO mimo trasu kabelu pr.0,25/1,5m</t>
  </si>
  <si>
    <t>104</t>
  </si>
  <si>
    <t>460050703</t>
  </si>
  <si>
    <t>výkop jámy do 2m3 pro stožár VO ruční tz.3/ko1.0</t>
  </si>
  <si>
    <t>106</t>
  </si>
  <si>
    <t>53</t>
  </si>
  <si>
    <t>460600001</t>
  </si>
  <si>
    <t>odvoz zeminy do 10km vč.poplatku za skládku</t>
  </si>
  <si>
    <t>108</t>
  </si>
  <si>
    <t>460200163</t>
  </si>
  <si>
    <t>výkop kabel.rýhy šířka 35/hloubka 80cm tz.3/ko1.0</t>
  </si>
  <si>
    <t>110</t>
  </si>
  <si>
    <t>55</t>
  </si>
  <si>
    <t>460420022</t>
  </si>
  <si>
    <t>kabelové lože 2x10cm kopaný písek šířka do 65cm</t>
  </si>
  <si>
    <t>112</t>
  </si>
  <si>
    <t>460490011</t>
  </si>
  <si>
    <t>výstražná fólie šířka do 30cm</t>
  </si>
  <si>
    <t>114</t>
  </si>
  <si>
    <t>57</t>
  </si>
  <si>
    <t>460560163</t>
  </si>
  <si>
    <t>zához kabelové rýhy šířka 35/hloubka 80cm tz.3</t>
  </si>
  <si>
    <t>116</t>
  </si>
  <si>
    <t>118</t>
  </si>
  <si>
    <t>59</t>
  </si>
  <si>
    <t>460620013</t>
  </si>
  <si>
    <t>provizorní úprava terénu třída zeminy 3</t>
  </si>
  <si>
    <t>120</t>
  </si>
  <si>
    <t>E6</t>
  </si>
  <si>
    <t>Ostatní náklady</t>
  </si>
  <si>
    <t>218009001</t>
  </si>
  <si>
    <t>poplatek za recyklaci svítidla přes 50cm</t>
  </si>
  <si>
    <t>122</t>
  </si>
  <si>
    <t>61</t>
  </si>
  <si>
    <t>218009010</t>
  </si>
  <si>
    <t>kompletační činnost</t>
  </si>
  <si>
    <t>Kč</t>
  </si>
  <si>
    <t>712701944</t>
  </si>
  <si>
    <t>218009020</t>
  </si>
  <si>
    <t>revize</t>
  </si>
  <si>
    <t>1532701598</t>
  </si>
  <si>
    <t>63</t>
  </si>
  <si>
    <t>218009030</t>
  </si>
  <si>
    <t>PPV pro elektropráce</t>
  </si>
  <si>
    <t>654289435</t>
  </si>
  <si>
    <t>04 - SO 04 Tenisové hřiště</t>
  </si>
  <si>
    <t xml:space="preserve">    914 - Doplňující konstrukce a práce pozemních komunikací, letišť a ploch SO 04</t>
  </si>
  <si>
    <t>132111401</t>
  </si>
  <si>
    <t>Hloubená vykopávka pod základy ručně s přehozením výkopku na vzdálenost 3 m nebo s naložením na dopravní prostředek v hornině třídy těžitelnosti I skupiny 1 a 2</t>
  </si>
  <si>
    <t>347096658</t>
  </si>
  <si>
    <t>https://podminky.urs.cz/item/CS_URS_2022_02/132111401</t>
  </si>
  <si>
    <t>108*0,3*0,4</t>
  </si>
  <si>
    <t>-750614944</t>
  </si>
  <si>
    <t>34*0,4*0,4*0,8</t>
  </si>
  <si>
    <t>243439025</t>
  </si>
  <si>
    <t>" pod obruby" 12,96</t>
  </si>
  <si>
    <t>" patky" 4,352</t>
  </si>
  <si>
    <t>-366476516</t>
  </si>
  <si>
    <t>1107166773</t>
  </si>
  <si>
    <t>-325722409</t>
  </si>
  <si>
    <t>" 04" 36*18</t>
  </si>
  <si>
    <t>-1109958075</t>
  </si>
  <si>
    <t>-1332898987</t>
  </si>
  <si>
    <t>-1647306907</t>
  </si>
  <si>
    <t>1429977290</t>
  </si>
  <si>
    <t>-1705685615</t>
  </si>
  <si>
    <t>-711856874</t>
  </si>
  <si>
    <t>-1344071041</t>
  </si>
  <si>
    <t>" kolem SO 04"( 18+36)*2</t>
  </si>
  <si>
    <t>914</t>
  </si>
  <si>
    <t>Doplňující konstrukce a práce pozemních komunikací, letišť a ploch SO 04</t>
  </si>
  <si>
    <t>91690114</t>
  </si>
  <si>
    <t>1377697245</t>
  </si>
  <si>
    <t>14*2</t>
  </si>
  <si>
    <t>9169014</t>
  </si>
  <si>
    <t>Dodávka o montáž - oplocení sportoviště v. 2,5m, osová šířka pole 2,55m, vč. ocelové kontrukce žár. zinkované, - popis viz typické pole SO 04, výplň nylonová síť oka 40/40mm.</t>
  </si>
  <si>
    <t>-1072400710</t>
  </si>
  <si>
    <t>13*2</t>
  </si>
  <si>
    <t>91690214</t>
  </si>
  <si>
    <t>86494933</t>
  </si>
  <si>
    <t>8*2</t>
  </si>
  <si>
    <t>9169024</t>
  </si>
  <si>
    <t>Dodávka o montáž - oplocení sportoviště v. 4m, osová šířka pole 2,55m, vč. ocelové kontrukce žár. zinkované, - popis viz typické pole SO 04, výplň nylonová síť oka 40/40mm.</t>
  </si>
  <si>
    <t>-367959135</t>
  </si>
  <si>
    <t>7*2</t>
  </si>
  <si>
    <t>9169034</t>
  </si>
  <si>
    <t>Osazení a dodávka rozpěry Zn pr. 40x2x1450mm - kotvení dle popisu typického pole, žárově zinkované</t>
  </si>
  <si>
    <t>2100858791</t>
  </si>
  <si>
    <t>1601719749</t>
  </si>
  <si>
    <t>1857532117</t>
  </si>
  <si>
    <t>-1136511655</t>
  </si>
  <si>
    <t>456518417</t>
  </si>
  <si>
    <t>-632859288</t>
  </si>
  <si>
    <t>-738833410</t>
  </si>
  <si>
    <t>05 - SO 05 Sadové úpravy</t>
  </si>
  <si>
    <t>111111331</t>
  </si>
  <si>
    <t>Odstranění ruderálního porostu z plochy přes 500 m2 v rovině nebo na svahu do 1:5</t>
  </si>
  <si>
    <t>-1046526617</t>
  </si>
  <si>
    <t>https://podminky.urs.cz/item/CS_URS_2022_02/111111331</t>
  </si>
  <si>
    <t>162706111</t>
  </si>
  <si>
    <t>Vodorovné přemístění výkopku bez naložení, avšak se složením zemin schopných zúrodnění, na vzdálenost přes 5000 do 6000 m</t>
  </si>
  <si>
    <t>590860192</t>
  </si>
  <si>
    <t>https://podminky.urs.cz/item/CS_URS_2022_02/162706111</t>
  </si>
  <si>
    <t>600*0,2</t>
  </si>
  <si>
    <t>162706119</t>
  </si>
  <si>
    <t>Vodorovné přemístění výkopku bez naložení, avšak se složením zemin schopných zúrodnění, na vzdálenost Příplatek k ceně za každých dalších i započatých 1000 m</t>
  </si>
  <si>
    <t>-1654642535</t>
  </si>
  <si>
    <t>https://podminky.urs.cz/item/CS_URS_2022_02/162706119</t>
  </si>
  <si>
    <t>120*4 'Přepočtené koeficientem množství</t>
  </si>
  <si>
    <t>167103101</t>
  </si>
  <si>
    <t>Nakládání neulehlého výkopku z hromad zeminy schopné zúrodnění</t>
  </si>
  <si>
    <t>258002314</t>
  </si>
  <si>
    <t>https://podminky.urs.cz/item/CS_URS_2022_02/167103101</t>
  </si>
  <si>
    <t>3600*0,2</t>
  </si>
  <si>
    <t>181006112</t>
  </si>
  <si>
    <t>Rozprostření zemin schopných zúrodnění v rovině a ve sklonu do 1:5, tloušťka vrstvy přes 0,10 do 0,15 m</t>
  </si>
  <si>
    <t>-555570118</t>
  </si>
  <si>
    <t>https://podminky.urs.cz/item/CS_URS_2022_02/181006112</t>
  </si>
  <si>
    <t>6900-(1532+648+2034,23+3,5*7,5+109,84)+450,32</t>
  </si>
  <si>
    <t>1 1R</t>
  </si>
  <si>
    <t>Zeminy schopné zúrodnění - využití sejmuté ornice</t>
  </si>
  <si>
    <t>-1655677088</t>
  </si>
  <si>
    <t>3000*0,2</t>
  </si>
  <si>
    <t>171206111</t>
  </si>
  <si>
    <t>Uložení zemin schopných zúrodnění nebo výsypek do násypů předepsaných tvarů s urovnáním</t>
  </si>
  <si>
    <t>957181929</t>
  </si>
  <si>
    <t>https://podminky.urs.cz/item/CS_URS_2022_02/171206111</t>
  </si>
  <si>
    <t>181411141</t>
  </si>
  <si>
    <t>Založení trávníku na půdě předem připravené plochy do 1000 m2 výsevem včetně utažení parterového v rovině nebo na svahu do 1:5</t>
  </si>
  <si>
    <t>1152141057</t>
  </si>
  <si>
    <t>https://podminky.urs.cz/item/CS_URS_2022_02/181411141</t>
  </si>
  <si>
    <t>00572420</t>
  </si>
  <si>
    <t>osivo směs travní parková okrasná</t>
  </si>
  <si>
    <t>1558925876</t>
  </si>
  <si>
    <t>3000*0,015 'Přepočtené koeficientem množství</t>
  </si>
  <si>
    <t>183111213</t>
  </si>
  <si>
    <t>Hloubení jamek pro vysazování rostlin v zemině tř.1 až 4 s výměnou půdy z 50% v rovině nebo na svahu do 1:5, objemu přes 0,005 do 0,01 m3</t>
  </si>
  <si>
    <t>-207490267</t>
  </si>
  <si>
    <t>https://podminky.urs.cz/item/CS_URS_2022_02/183111213</t>
  </si>
  <si>
    <t>10321100</t>
  </si>
  <si>
    <t>zahradní substrát pro výsadbu VL</t>
  </si>
  <si>
    <t>580972873</t>
  </si>
  <si>
    <t>600,000</t>
  </si>
  <si>
    <t>600*0,005 'Přepočtené koeficientem množství</t>
  </si>
  <si>
    <t>184102111</t>
  </si>
  <si>
    <t>Výsadba dřeviny s balem do předem vyhloubené jamky se zalitím v rovině nebo na svahu do 1:5, při průměru balu přes 100 do 200 mm</t>
  </si>
  <si>
    <t>-1079525773</t>
  </si>
  <si>
    <t>https://podminky.urs.cz/item/CS_URS_2022_02/184102111</t>
  </si>
  <si>
    <t>02650442</t>
  </si>
  <si>
    <t>habr obecný /Carpinus betulus/ 80-125cm</t>
  </si>
  <si>
    <t>-1197339779</t>
  </si>
  <si>
    <t>183101315</t>
  </si>
  <si>
    <t>Hloubení jamek pro vysazování rostlin v zemině tř.1 až 4 s výměnou půdy z 100% v rovině nebo na svahu do 1:5, objemu přes 0,125 do 0,40 m3</t>
  </si>
  <si>
    <t>50292507</t>
  </si>
  <si>
    <t>https://podminky.urs.cz/item/CS_URS_2022_02/183101315</t>
  </si>
  <si>
    <t>-1934191579</t>
  </si>
  <si>
    <t>19*0,2 'Přepočtené koeficientem množství</t>
  </si>
  <si>
    <t>184102114</t>
  </si>
  <si>
    <t>Výsadba dřeviny s balem do předem vyhloubené jamky se zalitím v rovině nebo na svahu do 1:5, při průměru balu přes 400 do 500 mm</t>
  </si>
  <si>
    <t>1843159964</t>
  </si>
  <si>
    <t>https://podminky.urs.cz/item/CS_URS_2022_02/184102114</t>
  </si>
  <si>
    <t>05 1R</t>
  </si>
  <si>
    <t>Acer Campestré ´Elsrijk´ prům. kmene 12-14cm</t>
  </si>
  <si>
    <t>-1571429023</t>
  </si>
  <si>
    <t>05 2R</t>
  </si>
  <si>
    <t xml:space="preserve">Acer platanoides ´Cleveland´ </t>
  </si>
  <si>
    <t>16392376</t>
  </si>
  <si>
    <t>05 3R</t>
  </si>
  <si>
    <t xml:space="preserve">Prunus fruticosa ´Globosa´ </t>
  </si>
  <si>
    <t>117204486</t>
  </si>
  <si>
    <t>05 4R</t>
  </si>
  <si>
    <t>Prunus serrulata ´Sunset Boulevard´</t>
  </si>
  <si>
    <t>-170636728</t>
  </si>
  <si>
    <t>184215132</t>
  </si>
  <si>
    <t>Ukotvení dřeviny kůly třemi kůly, délky přes 1 do 2 m</t>
  </si>
  <si>
    <t>1750657791</t>
  </si>
  <si>
    <t>https://podminky.urs.cz/item/CS_URS_2022_02/184215132</t>
  </si>
  <si>
    <t>19*3</t>
  </si>
  <si>
    <t>60591253</t>
  </si>
  <si>
    <t>kůl vyvazovací dřevěný impregnovaný D 8cm dl 2m</t>
  </si>
  <si>
    <t>1238318151</t>
  </si>
  <si>
    <t>184802111</t>
  </si>
  <si>
    <t>Chemické odplevelení půdy před založením kultury, trávníku nebo zpevněných ploch o výměře jednotlivě přes 20 m2 v rovině nebo na svahu do 1:5 postřikem na široko</t>
  </si>
  <si>
    <t>-1519559623</t>
  </si>
  <si>
    <t>https://podminky.urs.cz/item/CS_URS_2021_01/184802111</t>
  </si>
  <si>
    <t>184911311</t>
  </si>
  <si>
    <t>Položení mulčovací textilie proti prorůstání plevelů kolem vysázených rostlin v rovině nebo na svahu do 1:5</t>
  </si>
  <si>
    <t>1514343012</t>
  </si>
  <si>
    <t>https://podminky.urs.cz/item/CS_URS_2022_02/184911311</t>
  </si>
  <si>
    <t>" keře" 150</t>
  </si>
  <si>
    <t>" kolem dřevin" 19*2*2</t>
  </si>
  <si>
    <t>-1754107224</t>
  </si>
  <si>
    <t>226*1,1 'Přepočtené koeficientem množství</t>
  </si>
  <si>
    <t>184911431</t>
  </si>
  <si>
    <t>Mulčování vysazených rostlin mulčovací kůrou, tl. přes 100 do 150 mm v rovině nebo na svahu do 1:5</t>
  </si>
  <si>
    <t>1745344227</t>
  </si>
  <si>
    <t>https://podminky.urs.cz/item/CS_URS_2022_02/184911431</t>
  </si>
  <si>
    <t>10391100</t>
  </si>
  <si>
    <t>kůra mulčovací VL</t>
  </si>
  <si>
    <t>-578923137</t>
  </si>
  <si>
    <t>226*0,153 'Přepočtené koeficientem množství</t>
  </si>
  <si>
    <t>185803111</t>
  </si>
  <si>
    <t>Ošetření trávníku jednorázové v rovině nebo na svahu do 1:5</t>
  </si>
  <si>
    <t>850695135</t>
  </si>
  <si>
    <t>https://podminky.urs.cz/item/CS_URS_2022_02/185803111</t>
  </si>
  <si>
    <t>185803211</t>
  </si>
  <si>
    <t>Uválcování trávníku v rovině nebo na svahu do 1:5</t>
  </si>
  <si>
    <t>-1705380997</t>
  </si>
  <si>
    <t>https://podminky.urs.cz/item/CS_URS_2022_02/185803211</t>
  </si>
  <si>
    <t>185804312</t>
  </si>
  <si>
    <t>Zalití rostlin vodou plochy záhonů jednotlivě přes 20 m2</t>
  </si>
  <si>
    <t>-1812185600</t>
  </si>
  <si>
    <t>https://podminky.urs.cz/item/CS_URS_2022_02/185804312</t>
  </si>
  <si>
    <t>3000*0,1 'Přepočtené koeficientem množství</t>
  </si>
  <si>
    <t>111151111</t>
  </si>
  <si>
    <t>Pokosení trávníku při souvislé ploše do 1000 m2 parterového v rovině nebo svahu do 1:5</t>
  </si>
  <si>
    <t>-1633170598</t>
  </si>
  <si>
    <t>https://podminky.urs.cz/item/CS_URS_2022_02/111151111</t>
  </si>
  <si>
    <t>998231311</t>
  </si>
  <si>
    <t>Přesun hmot pro sadovnické a krajinářské úpravy - strojně dopravní vzdálenost do 5000 m</t>
  </si>
  <si>
    <t>652405617</t>
  </si>
  <si>
    <t>https://podminky.urs.cz/item/CS_URS_2022_02/998231311</t>
  </si>
  <si>
    <t>06 - SO 06 Drenáže</t>
  </si>
  <si>
    <t xml:space="preserve">    4 - Vodorovné konstrukce</t>
  </si>
  <si>
    <t xml:space="preserve">    8 - Trubní vedení</t>
  </si>
  <si>
    <t>132153311</t>
  </si>
  <si>
    <t>Hloubení rýh pro drény rýhovačem ve sklonu terénu do 15° v jakémkoliv množství, s úpravou do předepsaného spádu, v suchu, mokru i ve vodě sběrné i svodné DN do 200 v horninách třídy těžitelnosti I a II, skupiny 1 až 4 hloubky přes 1 do 1,5 m</t>
  </si>
  <si>
    <t>-852832666</t>
  </si>
  <si>
    <t>https://podminky.urs.cz/item/CS_URS_2022_02/132153311</t>
  </si>
  <si>
    <t>"dn65"86,5+89+86+82,5+19,5</t>
  </si>
  <si>
    <t>"dn100"58+46+50</t>
  </si>
  <si>
    <t>"dn150"81,5</t>
  </si>
  <si>
    <t>132251254</t>
  </si>
  <si>
    <t>Hloubení nezapažených rýh šířky přes 800 do 2 000 mm strojně s urovnáním dna do předepsaného profilu a spádu v hornině třídy těžitelnosti I skupiny 3 přes 100 do 500 m3</t>
  </si>
  <si>
    <t>-1818031894</t>
  </si>
  <si>
    <t>https://podminky.urs.cz/item/CS_URS_2022_02/132251254</t>
  </si>
  <si>
    <t>" hloubení rýh dl.75m" 1,5*1*75</t>
  </si>
  <si>
    <t xml:space="preserve">  " hloubení 20m" 1,5*1*20</t>
  </si>
  <si>
    <t>133154103</t>
  </si>
  <si>
    <t>Hloubení zapažených šachet strojně v hornině třídy těžitelnosti I skupiny 1 a 2 přes 50 do 100 m3</t>
  </si>
  <si>
    <t>2031457063</t>
  </si>
  <si>
    <t>https://podminky.urs.cz/item/CS_URS_2022_02/133154103</t>
  </si>
  <si>
    <t>" drenážní šachta"1*1*1,5</t>
  </si>
  <si>
    <t>" retenční nádrž 15m3" (3,5*3+(3,5+2,65)*(3+2,65))/2*2,65+0,047</t>
  </si>
  <si>
    <t>"retenční nádrž 6m3" (2*2,5+(2+2,65)*(2,5+2,65))/2*2,65+0,645</t>
  </si>
  <si>
    <t>-1277877578</t>
  </si>
  <si>
    <t>"drenážní šachta" 3,14*0,4*0,4*0,25*1,5</t>
  </si>
  <si>
    <t>" obsyp drenáží 0,15m3/mb" 599*0,15</t>
  </si>
  <si>
    <t>" retenční nádrž"6+15</t>
  </si>
  <si>
    <t>"podsyp, žb deska " 16,5*0,15+3,1</t>
  </si>
  <si>
    <t>" štěrk drény" 95</t>
  </si>
  <si>
    <t>174151101</t>
  </si>
  <si>
    <t>Zásyp sypaninou z jakékoliv horniny strojně s uložením výkopku ve vrstvách se zhutněním jam, šachet, rýh nebo kolem objektů v těchto vykopávkách</t>
  </si>
  <si>
    <t>-1571316240</t>
  </si>
  <si>
    <t>https://podminky.urs.cz/item/CS_URS_2022_02/174151101</t>
  </si>
  <si>
    <t>" vyhloubeno"142,5</t>
  </si>
  <si>
    <t>" štěrk"-95</t>
  </si>
  <si>
    <t>174253302</t>
  </si>
  <si>
    <t>Zásyp rýh pro drény bez zhutnění, pro jakékoliv množství sběrné a svodné drény hloubky přes 1 do 1,5 m</t>
  </si>
  <si>
    <t>-1592292653</t>
  </si>
  <si>
    <t>https://podminky.urs.cz/item/CS_URS_2022_02/174253302</t>
  </si>
  <si>
    <t>599</t>
  </si>
  <si>
    <t>175101209</t>
  </si>
  <si>
    <t>Obsypání objektů nad přilehlým původním terénem ručně sypaninou z vhodných hornin třídy těžitelnosti I a II, skupiny 1 až 4 nebo materiálem uloženým ve vzdálenosti do 3 m od vnějšího kraje objektu pro jakoukoliv míru zhutnění Příplatek k ceně za prohození sypaniny</t>
  </si>
  <si>
    <t>-1068899095</t>
  </si>
  <si>
    <t>https://podminky.urs.cz/item/CS_URS_2022_02/175101209</t>
  </si>
  <si>
    <t>"obsyp drenážní šachty" 1*1*1,5-3,14*0,4*0,4*0,25*1,5</t>
  </si>
  <si>
    <t>" retenční nádrž 15m3" (3,5*3+(3,5+2,65)*(3+2,65))/2*2,65+0,047-15</t>
  </si>
  <si>
    <t>"retenční nádrž 6m3" (2*2,5+(2+2,65)*(2,5+2,65))/2*2,65+0,645-6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</si>
  <si>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</si>
  <si>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</si>
  <si>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1114179990</t>
  </si>
  <si>
    <t>https://podminky.urs.cz/item/CS_URS_2022_02/175151101</t>
  </si>
  <si>
    <t>211571111</t>
  </si>
  <si>
    <t>Výplň kamenivem do rýh odvodňovacích žeber nebo trativodů bez zhutnění, s úpravou povrchu výplně štěrkopískem tříděným</t>
  </si>
  <si>
    <t>1395239092</t>
  </si>
  <si>
    <t>https://podminky.urs.cz/item/CS_URS_2022_02/211571111</t>
  </si>
  <si>
    <t>" hloubení dl. 75m" 1*1*75</t>
  </si>
  <si>
    <t>" hloubení dl.20m" 1*1*20</t>
  </si>
  <si>
    <t>211971122</t>
  </si>
  <si>
    <t>Zřízení opláštění výplně z geotextilie odvodňovacích žeber nebo trativodů v rýze nebo zářezu se stěnami svislými nebo šikmými o sklonu přes 1:2 při rozvinuté šířce opláštění přes 2,5 m</t>
  </si>
  <si>
    <t>481908929</t>
  </si>
  <si>
    <t>https://podminky.urs.cz/item/CS_URS_2022_02/211971122</t>
  </si>
  <si>
    <t>" hloubení 75m" 1*4*75*1,1</t>
  </si>
  <si>
    <t>" hloubení 20m" 1*4*20*1,1</t>
  </si>
  <si>
    <t>69311081</t>
  </si>
  <si>
    <t>geotextilie netkaná separační, ochranná, filtrační, drenážní PES 300g/m2</t>
  </si>
  <si>
    <t>-1859960629</t>
  </si>
  <si>
    <t>418*1,1845 'Přepočtené koeficientem množství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</si>
  <si>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</si>
  <si>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</si>
  <si>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-165382213</t>
  </si>
  <si>
    <t>https://podminky.urs.cz/item/CS_URS_2022_02/212752101</t>
  </si>
  <si>
    <t>212752102</t>
  </si>
  <si>
    <t>Trativody z drenážních trubek pro liniové stavby a komunikace se zřízením štěrkového lože pod trubky a s jejich obsypem v otevřeném výkopu trubka korugovaná sendvičová PE-HD SN 4 celoperforovaná 360° DN 150</t>
  </si>
  <si>
    <t>2114103150</t>
  </si>
  <si>
    <t>https://podminky.urs.cz/item/CS_URS_2022_02/212752102</t>
  </si>
  <si>
    <t>273321311</t>
  </si>
  <si>
    <t>Základy z betonu železového (bez výztuže) desky z betonu bez zvláštních nároků na prostředí tř. C 16/20</t>
  </si>
  <si>
    <t>-431431434</t>
  </si>
  <si>
    <t>https://podminky.urs.cz/item/CS_URS_2022_02/273321311</t>
  </si>
  <si>
    <t>" pod retence" (3,5*3+2*2,5)*0,2</t>
  </si>
  <si>
    <t>273351121</t>
  </si>
  <si>
    <t>Bednění základů desek zřízení</t>
  </si>
  <si>
    <t>1895607055</t>
  </si>
  <si>
    <t>https://podminky.urs.cz/item/CS_URS_2022_02/273351121</t>
  </si>
  <si>
    <t>" přebetonování retencí"(1,8+2,3+3,3*2,8)*2*0,2</t>
  </si>
  <si>
    <t>273351122</t>
  </si>
  <si>
    <t>Bednění základů desek odstranění</t>
  </si>
  <si>
    <t>882456885</t>
  </si>
  <si>
    <t>https://podminky.urs.cz/item/CS_URS_2022_02/273351122</t>
  </si>
  <si>
    <t>273362021</t>
  </si>
  <si>
    <t>Výztuž základů desek ze svařovaných sítí z drátů typu KARI</t>
  </si>
  <si>
    <t>-608106007</t>
  </si>
  <si>
    <t>https://podminky.urs.cz/item/CS_URS_2022_02/273362021</t>
  </si>
  <si>
    <t>"pod retence" (3,5*3+2*2,5)*6,16*0,001*1,1</t>
  </si>
  <si>
    <t>Vodorovné konstrukce</t>
  </si>
  <si>
    <t>411321515</t>
  </si>
  <si>
    <t>Stropy z betonu železového (bez výztuže) stropů deskových, plochých střech, desek balkonových, desek hřibových stropů včetně hlavic hřibových sloupů tř. C 20/25</t>
  </si>
  <si>
    <t>976335223</t>
  </si>
  <si>
    <t>https://podminky.urs.cz/item/CS_URS_2022_02/411321515</t>
  </si>
  <si>
    <t>" přebetonování retencí"(1,7*2,2+3,2*2,7)*0,2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</si>
  <si>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</si>
  <si>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</si>
  <si>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1357346758</t>
  </si>
  <si>
    <t>https://podminky.urs.cz/item/CS_URS_2022_02/411362021</t>
  </si>
  <si>
    <t>" přebetonování retencí"(1,7*2,2+3,2*2,7)*5,4*0,001*1,1</t>
  </si>
  <si>
    <t>564251111</t>
  </si>
  <si>
    <t>Podklad nebo podsyp ze štěrkopísku ŠP s rozprostřením, vlhčením a zhutněním plochy přes 100 m2, po zhutnění tl. 150 mm</t>
  </si>
  <si>
    <t>-1286465833</t>
  </si>
  <si>
    <t>https://podminky.urs.cz/item/CS_URS_2022_02/564251111</t>
  </si>
  <si>
    <t>" podklad pod rdeážní šachtu" 1*1</t>
  </si>
  <si>
    <t>" pod retence"3,5*3+2*2,5</t>
  </si>
  <si>
    <t>Trubní vedení</t>
  </si>
  <si>
    <t>8 1R</t>
  </si>
  <si>
    <t>Napojení drenáží - ve stávající šachtě vč. zemních prací</t>
  </si>
  <si>
    <t>-1342448378</t>
  </si>
  <si>
    <t>811R</t>
  </si>
  <si>
    <t>D+M retenční nádrž 6m3 vč. dopravy</t>
  </si>
  <si>
    <t>545557719</t>
  </si>
  <si>
    <t>812R</t>
  </si>
  <si>
    <t>D+M retenční nádrž 15m3 vč. dopravy</t>
  </si>
  <si>
    <t>-1304917893</t>
  </si>
  <si>
    <t>871315231</t>
  </si>
  <si>
    <t>Kanalizační potrubí z tvrdého PVC v otevřeném výkopu ve sklonu do 20 %, hladkého plnostěnného jednovrstvého, tuhost třídy SN 10 DN 160</t>
  </si>
  <si>
    <t>1871300426</t>
  </si>
  <si>
    <t>https://podminky.urs.cz/item/CS_URS_2022_02/871315231</t>
  </si>
  <si>
    <t>" přepad z retencí" 2*2</t>
  </si>
  <si>
    <t>895170201</t>
  </si>
  <si>
    <t>Drenážní šachta z polypropylenu PP DN 400 pro napojení potrubí D 110/160/200 šachtové dno s usazovacím prostorem 35 l</t>
  </si>
  <si>
    <t>CS ÚRS 2019 01</t>
  </si>
  <si>
    <t>-2026542887</t>
  </si>
  <si>
    <t>895170302</t>
  </si>
  <si>
    <t>Drenážní šachta z polypropylenu PP DN 400 šachtové prodloužení s drážkou, světlé hloubky 800 mm</t>
  </si>
  <si>
    <t>-241439027</t>
  </si>
  <si>
    <t>895170331</t>
  </si>
  <si>
    <t>Drenážní šachta z polypropylenu PP DN 400 nástavec teleskopický (včetně poklopu) pro zatížení 12,5 t</t>
  </si>
  <si>
    <t>1235517280</t>
  </si>
  <si>
    <t>895170431</t>
  </si>
  <si>
    <t>Proplachovací a kontrolní šachta z PVC-U pro drenáže budov vnějšího průměru 315 mm Příplatek k ceně -0021 za uříznutí šachtového prodloužení</t>
  </si>
  <si>
    <t>-1039632835</t>
  </si>
  <si>
    <t>https://podminky.urs.cz/item/CS_URS_2022_02/895170431</t>
  </si>
  <si>
    <t>2014580999</t>
  </si>
  <si>
    <t>" obsyp drenáží 0,15m3/mb"599*0,15</t>
  </si>
  <si>
    <t>"štěrk" 95</t>
  </si>
  <si>
    <t>211,613*1,6 'Přepočtené koeficientem množství</t>
  </si>
  <si>
    <t>998312021</t>
  </si>
  <si>
    <t>Přesun hmot pro odvodnění drenáží s výplní rýh dopravní vzdálenost do 1 000 m</t>
  </si>
  <si>
    <t>-1171239458</t>
  </si>
  <si>
    <t>https://podminky.urs.cz/item/CS_URS_2022_02/998312021</t>
  </si>
  <si>
    <t>07 - SO 07 Oplocení</t>
  </si>
  <si>
    <t xml:space="preserve">    3 - Svislé a kompletní konstrukce</t>
  </si>
  <si>
    <t>2089757965</t>
  </si>
  <si>
    <t>(31,17+33,69+6,13+3,39+5,46)*0,4*0,3</t>
  </si>
  <si>
    <t>924815075</t>
  </si>
  <si>
    <t>215901101.1</t>
  </si>
  <si>
    <t>Zhutnění podloží pod násypy z rostlé horniny tř. 1 až 4 z hornin soudružných do 92 % PS a nesoudržných sypkých relativní ulehlosti I(d) do 0,8</t>
  </si>
  <si>
    <t>2050848123</t>
  </si>
  <si>
    <t>(31,17+33,69+6,13+3,39+5,46)*0,3</t>
  </si>
  <si>
    <t>275313811</t>
  </si>
  <si>
    <t>Základy z betonu prostého patky a bloky z betonu kamenem neprokládaného tř. C 25/30</t>
  </si>
  <si>
    <t>-36707057</t>
  </si>
  <si>
    <t>https://podminky.urs.cz/item/CS_URS_2022_02/275313811</t>
  </si>
  <si>
    <t>Svislé a kompletní konstrukce</t>
  </si>
  <si>
    <t>338171123</t>
  </si>
  <si>
    <t>Montáž sloupků a vzpěr plotových ocelových trubkových nebo profilovaných výšky přes 2 do 2,6 m se zabetonováním do 0,08 m3 do připravených jamek</t>
  </si>
  <si>
    <t>-449909043</t>
  </si>
  <si>
    <t>https://podminky.urs.cz/item/CS_URS_2022_02/338171123</t>
  </si>
  <si>
    <t>348101220</t>
  </si>
  <si>
    <t>Osazení vrat nebo vrátek k oplocení na sloupky ocelové, plochy jednotlivě přes 2 do 4 m2</t>
  </si>
  <si>
    <t>1218482560</t>
  </si>
  <si>
    <t>https://podminky.urs.cz/item/CS_URS_2022_02/348101220</t>
  </si>
  <si>
    <t>" vrátka 1,44x2,5m" 1</t>
  </si>
  <si>
    <t>348101230</t>
  </si>
  <si>
    <t>Osazení vrat nebo vrátek k oplocení na sloupky ocelové, plochy jednotlivě přes 4 do 6 m2</t>
  </si>
  <si>
    <t>-1063657897</t>
  </si>
  <si>
    <t>https://podminky.urs.cz/item/CS_URS_2022_02/348101230</t>
  </si>
  <si>
    <t>"3,39x2,5" 2</t>
  </si>
  <si>
    <t>"4,02*2,5"2</t>
  </si>
  <si>
    <t>3 2R</t>
  </si>
  <si>
    <t>Atypické pole oplocení vrata a vrátka - dle výkresu D.1.6.5</t>
  </si>
  <si>
    <t>1152002872</t>
  </si>
  <si>
    <t>3 3R</t>
  </si>
  <si>
    <t>Atypické pole oplocení vrata - dle výkresu D.1.6.4</t>
  </si>
  <si>
    <t>-37985136</t>
  </si>
  <si>
    <t>348171135</t>
  </si>
  <si>
    <t>Montáž oplocení z dílců kovových rámových, na ocelové sloupky, výšky přes 2,0 m</t>
  </si>
  <si>
    <t>1034751870</t>
  </si>
  <si>
    <t>https://podminky.urs.cz/item/CS_URS_2022_02/348171135</t>
  </si>
  <si>
    <t>31,17+33,69+6,13+0,01</t>
  </si>
  <si>
    <t>3 1R</t>
  </si>
  <si>
    <t>Typické pole oplocení dle D.1.6.3 - 2,5m</t>
  </si>
  <si>
    <t>1824288838</t>
  </si>
  <si>
    <t>13+14+3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</si>
  <si>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</si>
  <si>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</si>
  <si>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788577203</t>
  </si>
  <si>
    <t>https://podminky.urs.cz/item/CS_URS_2022_02/916131213</t>
  </si>
  <si>
    <t>(31,17+33,69+6,13+3,39+5,46)</t>
  </si>
  <si>
    <t>59217036</t>
  </si>
  <si>
    <t>obrubník betonový parkový přírodní 500x80x250mm</t>
  </si>
  <si>
    <t>-703707849</t>
  </si>
  <si>
    <t>79,84*1,05 'Přepočtené koeficientem množství</t>
  </si>
  <si>
    <t>998232110</t>
  </si>
  <si>
    <t>Přesun hmot pro oplocení se svislou nosnou konstrukcí zděnou z cihel, tvárnic, bloků, popř. kovovou nebo dřevěnou vodorovná dopravní vzdálenost do 50 m, pro oplocení výšky do 3 m</t>
  </si>
  <si>
    <t>-311254959</t>
  </si>
  <si>
    <t>https://podminky.urs.cz/item/CS_URS_2022_02/998232110</t>
  </si>
  <si>
    <t>767991912</t>
  </si>
  <si>
    <t>Ostatní opravy řezání plamenem</t>
  </si>
  <si>
    <t>737551276</t>
  </si>
  <si>
    <t>https://podminky.urs.cz/item/CS_URS_2022_02/767991912</t>
  </si>
  <si>
    <t>767995112</t>
  </si>
  <si>
    <t>Montáž ostatních atypických zámečnických konstrukcí hmotnosti přes 5 do 10 kg</t>
  </si>
  <si>
    <t>1735395187</t>
  </si>
  <si>
    <t>https://podminky.urs.cz/item/CS_URS_2022_02/767995112</t>
  </si>
  <si>
    <t>14011054</t>
  </si>
  <si>
    <t>trubka ocelová bezešvá hladká jakost 11 353 82,5x3,6mm</t>
  </si>
  <si>
    <t>-1045363712</t>
  </si>
  <si>
    <t>34*0,75</t>
  </si>
  <si>
    <t>998767101</t>
  </si>
  <si>
    <t>Přesun hmot pro zámečnické konstrukce stanovený z hmotnosti přesunovaného materiálu vodorovná dopravní vzdálenost do 50 m v objektech výšky do 6 m</t>
  </si>
  <si>
    <t>1435891837</t>
  </si>
  <si>
    <t>https://podminky.urs.cz/item/CS_URS_2022_02/998767101</t>
  </si>
  <si>
    <t>08 -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</si>
  <si>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</si>
  <si>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</si>
  <si>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</si>
  <si>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</si>
  <si>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</si>
  <si>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</si>
  <si>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Vedlejší rozpočtové náklady</t>
  </si>
  <si>
    <t>VRN1</t>
  </si>
  <si>
    <t>Průzkumné, geodetické a projektové práce</t>
  </si>
  <si>
    <t>012103000</t>
  </si>
  <si>
    <t>Geodetické práce před výstavbou - vytyčení sítí a horkovodu</t>
  </si>
  <si>
    <t>1024</t>
  </si>
  <si>
    <t>1334654477</t>
  </si>
  <si>
    <t>012303000</t>
  </si>
  <si>
    <t>Geodetické práce po výstavbě - zaměření skutečného provedení stavby</t>
  </si>
  <si>
    <t>1757316071</t>
  </si>
  <si>
    <t>013254000</t>
  </si>
  <si>
    <t>Dokumentace skutečného provedení stavby - viz požadavky objednatele v zadávací dokumentaci</t>
  </si>
  <si>
    <t>1846659375</t>
  </si>
  <si>
    <t>VRN3</t>
  </si>
  <si>
    <t>Zařízení staveniště</t>
  </si>
  <si>
    <t>030001000</t>
  </si>
  <si>
    <t>1042473875</t>
  </si>
  <si>
    <t>Poznámka k položce:_x000d_
dle POV</t>
  </si>
  <si>
    <t>VRN4</t>
  </si>
  <si>
    <t>Inženýrská činnost</t>
  </si>
  <si>
    <t>043002000</t>
  </si>
  <si>
    <t>Zkoušky a ostatní měření</t>
  </si>
  <si>
    <t>1300278532</t>
  </si>
  <si>
    <t>VRN5</t>
  </si>
  <si>
    <t>Finanční náklady</t>
  </si>
  <si>
    <t>053002000</t>
  </si>
  <si>
    <t>Správní a místní poplatky</t>
  </si>
  <si>
    <t>1846907793</t>
  </si>
  <si>
    <t>VRN7</t>
  </si>
  <si>
    <t>Provozní vlivy</t>
  </si>
  <si>
    <t>070001000</t>
  </si>
  <si>
    <t>1509167236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</si>
</sst>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11311" TargetMode="External" /><Relationship Id="rId2" Type="http://schemas.openxmlformats.org/officeDocument/2006/relationships/hyperlink" Target="https://podminky.urs.cz/item/CS_URS_2022_02/112151014" TargetMode="External" /><Relationship Id="rId3" Type="http://schemas.openxmlformats.org/officeDocument/2006/relationships/hyperlink" Target="https://podminky.urs.cz/item/CS_URS_2022_02/112151015" TargetMode="External" /><Relationship Id="rId4" Type="http://schemas.openxmlformats.org/officeDocument/2006/relationships/hyperlink" Target="https://podminky.urs.cz/item/CS_URS_2022_02/112151016" TargetMode="External" /><Relationship Id="rId5" Type="http://schemas.openxmlformats.org/officeDocument/2006/relationships/hyperlink" Target="https://podminky.urs.cz/item/CS_URS_2022_02/112151018" TargetMode="External" /><Relationship Id="rId6" Type="http://schemas.openxmlformats.org/officeDocument/2006/relationships/hyperlink" Target="https://podminky.urs.cz/item/CS_URS_2022_02/112151019" TargetMode="External" /><Relationship Id="rId7" Type="http://schemas.openxmlformats.org/officeDocument/2006/relationships/hyperlink" Target="https://podminky.urs.cz/item/CS_URS_2022_02/112151013" TargetMode="External" /><Relationship Id="rId8" Type="http://schemas.openxmlformats.org/officeDocument/2006/relationships/hyperlink" Target="https://podminky.urs.cz/item/CS_URS_2022_02/112201113" TargetMode="External" /><Relationship Id="rId9" Type="http://schemas.openxmlformats.org/officeDocument/2006/relationships/hyperlink" Target="https://podminky.urs.cz/item/CS_URS_2022_02/112201114" TargetMode="External" /><Relationship Id="rId10" Type="http://schemas.openxmlformats.org/officeDocument/2006/relationships/hyperlink" Target="https://podminky.urs.cz/item/CS_URS_2022_02/112201115" TargetMode="External" /><Relationship Id="rId11" Type="http://schemas.openxmlformats.org/officeDocument/2006/relationships/hyperlink" Target="https://podminky.urs.cz/item/CS_URS_2022_02/112201116" TargetMode="External" /><Relationship Id="rId12" Type="http://schemas.openxmlformats.org/officeDocument/2006/relationships/hyperlink" Target="https://podminky.urs.cz/item/CS_URS_2022_02/112201118" TargetMode="External" /><Relationship Id="rId13" Type="http://schemas.openxmlformats.org/officeDocument/2006/relationships/hyperlink" Target="https://podminky.urs.cz/item/CS_URS_2022_02/112201119" TargetMode="External" /><Relationship Id="rId14" Type="http://schemas.openxmlformats.org/officeDocument/2006/relationships/hyperlink" Target="https://podminky.urs.cz/item/CS_URS_2022_02/113107312" TargetMode="External" /><Relationship Id="rId15" Type="http://schemas.openxmlformats.org/officeDocument/2006/relationships/hyperlink" Target="https://podminky.urs.cz/item/CS_URS_2022_02/113152112" TargetMode="External" /><Relationship Id="rId16" Type="http://schemas.openxmlformats.org/officeDocument/2006/relationships/hyperlink" Target="https://podminky.urs.cz/item/CS_URS_2022_02/113202111" TargetMode="External" /><Relationship Id="rId17" Type="http://schemas.openxmlformats.org/officeDocument/2006/relationships/hyperlink" Target="https://podminky.urs.cz/item/CS_URS_2022_02/121151123" TargetMode="External" /><Relationship Id="rId18" Type="http://schemas.openxmlformats.org/officeDocument/2006/relationships/hyperlink" Target="https://podminky.urs.cz/item/CS_URS_2022_02/122251105" TargetMode="External" /><Relationship Id="rId19" Type="http://schemas.openxmlformats.org/officeDocument/2006/relationships/hyperlink" Target="https://podminky.urs.cz/item/CS_URS_2022_02/162751117" TargetMode="External" /><Relationship Id="rId20" Type="http://schemas.openxmlformats.org/officeDocument/2006/relationships/hyperlink" Target="https://podminky.urs.cz/item/CS_URS_2022_02/171151103" TargetMode="External" /><Relationship Id="rId21" Type="http://schemas.openxmlformats.org/officeDocument/2006/relationships/hyperlink" Target="https://podminky.urs.cz/item/CS_URS_2022_02/182151111" TargetMode="External" /><Relationship Id="rId22" Type="http://schemas.openxmlformats.org/officeDocument/2006/relationships/hyperlink" Target="https://podminky.urs.cz/item/CS_URS_2022_02/938909311" TargetMode="External" /><Relationship Id="rId23" Type="http://schemas.openxmlformats.org/officeDocument/2006/relationships/hyperlink" Target="https://podminky.urs.cz/item/CS_URS_2022_02/962042321" TargetMode="External" /><Relationship Id="rId24" Type="http://schemas.openxmlformats.org/officeDocument/2006/relationships/hyperlink" Target="https://podminky.urs.cz/item/CS_URS_2022_02/962042334" TargetMode="External" /><Relationship Id="rId25" Type="http://schemas.openxmlformats.org/officeDocument/2006/relationships/hyperlink" Target="https://podminky.urs.cz/item/CS_URS_2022_02/965042231" TargetMode="External" /><Relationship Id="rId26" Type="http://schemas.openxmlformats.org/officeDocument/2006/relationships/hyperlink" Target="https://podminky.urs.cz/item/CS_URS_2022_02/966049831" TargetMode="External" /><Relationship Id="rId27" Type="http://schemas.openxmlformats.org/officeDocument/2006/relationships/hyperlink" Target="https://podminky.urs.cz/item/CS_URS_2022_02/966071711" TargetMode="External" /><Relationship Id="rId28" Type="http://schemas.openxmlformats.org/officeDocument/2006/relationships/hyperlink" Target="https://podminky.urs.cz/item/CS_URS_2022_02/966072811" TargetMode="External" /><Relationship Id="rId29" Type="http://schemas.openxmlformats.org/officeDocument/2006/relationships/hyperlink" Target="https://podminky.urs.cz/item/CS_URS_2022_02/966073812" TargetMode="External" /><Relationship Id="rId30" Type="http://schemas.openxmlformats.org/officeDocument/2006/relationships/hyperlink" Target="https://podminky.urs.cz/item/CS_URS_2022_02/997013501" TargetMode="External" /><Relationship Id="rId31" Type="http://schemas.openxmlformats.org/officeDocument/2006/relationships/hyperlink" Target="https://podminky.urs.cz/item/CS_URS_2022_02/997013509" TargetMode="External" /><Relationship Id="rId32" Type="http://schemas.openxmlformats.org/officeDocument/2006/relationships/hyperlink" Target="https://podminky.urs.cz/item/CS_URS_2022_02/997013863" TargetMode="External" /><Relationship Id="rId33" Type="http://schemas.openxmlformats.org/officeDocument/2006/relationships/hyperlink" Target="https://podminky.urs.cz/item/CS_URS_2022_02/997221861" TargetMode="External" /><Relationship Id="rId34" Type="http://schemas.openxmlformats.org/officeDocument/2006/relationships/hyperlink" Target="https://podminky.urs.cz/item/CS_URS_2022_02/997221873" TargetMode="External" /><Relationship Id="rId35" Type="http://schemas.openxmlformats.org/officeDocument/2006/relationships/hyperlink" Target="https://podminky.urs.cz/item/CS_URS_2022_02/767996801" TargetMode="External" /><Relationship Id="rId36" Type="http://schemas.openxmlformats.org/officeDocument/2006/relationships/hyperlink" Target="https://podminky.urs.cz/item/CS_URS_2022_02/767996803" TargetMode="External" /><Relationship Id="rId3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32151101" TargetMode="External" /><Relationship Id="rId2" Type="http://schemas.openxmlformats.org/officeDocument/2006/relationships/hyperlink" Target="https://podminky.urs.cz/item/CS_URS_2022_02/133111011" TargetMode="External" /><Relationship Id="rId3" Type="http://schemas.openxmlformats.org/officeDocument/2006/relationships/hyperlink" Target="https://podminky.urs.cz/item/CS_URS_2022_02/162751117" TargetMode="External" /><Relationship Id="rId4" Type="http://schemas.openxmlformats.org/officeDocument/2006/relationships/hyperlink" Target="https://podminky.urs.cz/item/CS_URS_2022_02/167151101" TargetMode="External" /><Relationship Id="rId5" Type="http://schemas.openxmlformats.org/officeDocument/2006/relationships/hyperlink" Target="https://podminky.urs.cz/item/CS_URS_2022_02/171201231" TargetMode="External" /><Relationship Id="rId6" Type="http://schemas.openxmlformats.org/officeDocument/2006/relationships/hyperlink" Target="https://podminky.urs.cz/item/CS_URS_2022_02/275313711" TargetMode="External" /><Relationship Id="rId7" Type="http://schemas.openxmlformats.org/officeDocument/2006/relationships/hyperlink" Target="https://podminky.urs.cz/item/CS_URS_2022_02/215901101" TargetMode="External" /><Relationship Id="rId8" Type="http://schemas.openxmlformats.org/officeDocument/2006/relationships/hyperlink" Target="https://podminky.urs.cz/item/CS_URS_2022_02/576146311" TargetMode="External" /><Relationship Id="rId9" Type="http://schemas.openxmlformats.org/officeDocument/2006/relationships/hyperlink" Target="https://podminky.urs.cz/item/CS_URS_2022_02/998222012" TargetMode="External" /><Relationship Id="rId10" Type="http://schemas.openxmlformats.org/officeDocument/2006/relationships/hyperlink" Target="https://podminky.urs.cz/item/CS_URS_2022_02/916232121" TargetMode="External" /><Relationship Id="rId11" Type="http://schemas.openxmlformats.org/officeDocument/2006/relationships/hyperlink" Target="https://podminky.urs.cz/item/CS_URS_2022_02/998222012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215901101" TargetMode="External" /><Relationship Id="rId2" Type="http://schemas.openxmlformats.org/officeDocument/2006/relationships/hyperlink" Target="https://podminky.urs.cz/item/CS_URS_2022_02/576146311" TargetMode="External" /><Relationship Id="rId3" Type="http://schemas.openxmlformats.org/officeDocument/2006/relationships/hyperlink" Target="https://podminky.urs.cz/item/CS_URS_2022_02/916231213" TargetMode="External" /><Relationship Id="rId4" Type="http://schemas.openxmlformats.org/officeDocument/2006/relationships/hyperlink" Target="https://podminky.urs.cz/item/CS_URS_2022_02/916991121" TargetMode="External" /><Relationship Id="rId5" Type="http://schemas.openxmlformats.org/officeDocument/2006/relationships/hyperlink" Target="https://podminky.urs.cz/item/CS_URS_2022_02/174201101" TargetMode="External" /><Relationship Id="rId6" Type="http://schemas.openxmlformats.org/officeDocument/2006/relationships/hyperlink" Target="https://podminky.urs.cz/item/CS_URS_2022_02/213141111" TargetMode="External" /><Relationship Id="rId7" Type="http://schemas.openxmlformats.org/officeDocument/2006/relationships/hyperlink" Target="https://podminky.urs.cz/item/CS_URS_2022_02/916231213" TargetMode="External" /><Relationship Id="rId8" Type="http://schemas.openxmlformats.org/officeDocument/2006/relationships/hyperlink" Target="https://podminky.urs.cz/item/CS_URS_2022_02/916271122" TargetMode="External" /><Relationship Id="rId9" Type="http://schemas.openxmlformats.org/officeDocument/2006/relationships/hyperlink" Target="https://podminky.urs.cz/item/CS_URS_2022_02/916991121" TargetMode="External" /><Relationship Id="rId10" Type="http://schemas.openxmlformats.org/officeDocument/2006/relationships/hyperlink" Target="https://podminky.urs.cz/item/CS_URS_2022_02/181102302" TargetMode="External" /><Relationship Id="rId11" Type="http://schemas.openxmlformats.org/officeDocument/2006/relationships/hyperlink" Target="https://podminky.urs.cz/item/CS_URS_2022_02/564231111" TargetMode="External" /><Relationship Id="rId12" Type="http://schemas.openxmlformats.org/officeDocument/2006/relationships/hyperlink" Target="https://podminky.urs.cz/item/CS_URS_2021_01/564731111.1" TargetMode="External" /><Relationship Id="rId13" Type="http://schemas.openxmlformats.org/officeDocument/2006/relationships/hyperlink" Target="https://podminky.urs.cz/item/CS_URS_2022_02/564761111" TargetMode="External" /><Relationship Id="rId14" Type="http://schemas.openxmlformats.org/officeDocument/2006/relationships/hyperlink" Target="https://podminky.urs.cz/item/CS_URS_2022_02/596212212" TargetMode="External" /><Relationship Id="rId15" Type="http://schemas.openxmlformats.org/officeDocument/2006/relationships/hyperlink" Target="https://podminky.urs.cz/item/CS_URS_2022_02/916231213" TargetMode="External" /><Relationship Id="rId16" Type="http://schemas.openxmlformats.org/officeDocument/2006/relationships/hyperlink" Target="https://podminky.urs.cz/item/CS_URS_2022_02/998222012" TargetMode="External" /><Relationship Id="rId1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32111401" TargetMode="External" /><Relationship Id="rId2" Type="http://schemas.openxmlformats.org/officeDocument/2006/relationships/hyperlink" Target="https://podminky.urs.cz/item/CS_URS_2022_02/133111011" TargetMode="External" /><Relationship Id="rId3" Type="http://schemas.openxmlformats.org/officeDocument/2006/relationships/hyperlink" Target="https://podminky.urs.cz/item/CS_URS_2022_02/162751117" TargetMode="External" /><Relationship Id="rId4" Type="http://schemas.openxmlformats.org/officeDocument/2006/relationships/hyperlink" Target="https://podminky.urs.cz/item/CS_URS_2022_02/167151101" TargetMode="External" /><Relationship Id="rId5" Type="http://schemas.openxmlformats.org/officeDocument/2006/relationships/hyperlink" Target="https://podminky.urs.cz/item/CS_URS_2022_02/171201231" TargetMode="External" /><Relationship Id="rId6" Type="http://schemas.openxmlformats.org/officeDocument/2006/relationships/hyperlink" Target="https://podminky.urs.cz/item/CS_URS_2022_02/215901101" TargetMode="External" /><Relationship Id="rId7" Type="http://schemas.openxmlformats.org/officeDocument/2006/relationships/hyperlink" Target="https://podminky.urs.cz/item/CS_URS_2022_02/576146311" TargetMode="External" /><Relationship Id="rId8" Type="http://schemas.openxmlformats.org/officeDocument/2006/relationships/hyperlink" Target="https://podminky.urs.cz/item/CS_URS_2022_02/998222012" TargetMode="External" /><Relationship Id="rId9" Type="http://schemas.openxmlformats.org/officeDocument/2006/relationships/hyperlink" Target="https://podminky.urs.cz/item/CS_URS_2022_02/916232121" TargetMode="External" /><Relationship Id="rId10" Type="http://schemas.openxmlformats.org/officeDocument/2006/relationships/hyperlink" Target="https://podminky.urs.cz/item/CS_URS_2022_02/998222012" TargetMode="External" /><Relationship Id="rId1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11331" TargetMode="External" /><Relationship Id="rId2" Type="http://schemas.openxmlformats.org/officeDocument/2006/relationships/hyperlink" Target="https://podminky.urs.cz/item/CS_URS_2022_02/162706111" TargetMode="External" /><Relationship Id="rId3" Type="http://schemas.openxmlformats.org/officeDocument/2006/relationships/hyperlink" Target="https://podminky.urs.cz/item/CS_URS_2022_02/162706119" TargetMode="External" /><Relationship Id="rId4" Type="http://schemas.openxmlformats.org/officeDocument/2006/relationships/hyperlink" Target="https://podminky.urs.cz/item/CS_URS_2022_02/167103101" TargetMode="External" /><Relationship Id="rId5" Type="http://schemas.openxmlformats.org/officeDocument/2006/relationships/hyperlink" Target="https://podminky.urs.cz/item/CS_URS_2022_02/181006112" TargetMode="External" /><Relationship Id="rId6" Type="http://schemas.openxmlformats.org/officeDocument/2006/relationships/hyperlink" Target="https://podminky.urs.cz/item/CS_URS_2022_02/171206111" TargetMode="External" /><Relationship Id="rId7" Type="http://schemas.openxmlformats.org/officeDocument/2006/relationships/hyperlink" Target="https://podminky.urs.cz/item/CS_URS_2022_02/181411141" TargetMode="External" /><Relationship Id="rId8" Type="http://schemas.openxmlformats.org/officeDocument/2006/relationships/hyperlink" Target="https://podminky.urs.cz/item/CS_URS_2022_02/183111213" TargetMode="External" /><Relationship Id="rId9" Type="http://schemas.openxmlformats.org/officeDocument/2006/relationships/hyperlink" Target="https://podminky.urs.cz/item/CS_URS_2022_02/184102111" TargetMode="External" /><Relationship Id="rId10" Type="http://schemas.openxmlformats.org/officeDocument/2006/relationships/hyperlink" Target="https://podminky.urs.cz/item/CS_URS_2022_02/183101315" TargetMode="External" /><Relationship Id="rId11" Type="http://schemas.openxmlformats.org/officeDocument/2006/relationships/hyperlink" Target="https://podminky.urs.cz/item/CS_URS_2022_02/184102114" TargetMode="External" /><Relationship Id="rId12" Type="http://schemas.openxmlformats.org/officeDocument/2006/relationships/hyperlink" Target="https://podminky.urs.cz/item/CS_URS_2022_02/184215132" TargetMode="External" /><Relationship Id="rId13" Type="http://schemas.openxmlformats.org/officeDocument/2006/relationships/hyperlink" Target="https://podminky.urs.cz/item/CS_URS_2021_01/184802111" TargetMode="External" /><Relationship Id="rId14" Type="http://schemas.openxmlformats.org/officeDocument/2006/relationships/hyperlink" Target="https://podminky.urs.cz/item/CS_URS_2022_02/184911311" TargetMode="External" /><Relationship Id="rId15" Type="http://schemas.openxmlformats.org/officeDocument/2006/relationships/hyperlink" Target="https://podminky.urs.cz/item/CS_URS_2022_02/184911431" TargetMode="External" /><Relationship Id="rId16" Type="http://schemas.openxmlformats.org/officeDocument/2006/relationships/hyperlink" Target="https://podminky.urs.cz/item/CS_URS_2022_02/185803111" TargetMode="External" /><Relationship Id="rId17" Type="http://schemas.openxmlformats.org/officeDocument/2006/relationships/hyperlink" Target="https://podminky.urs.cz/item/CS_URS_2022_02/185803211" TargetMode="External" /><Relationship Id="rId18" Type="http://schemas.openxmlformats.org/officeDocument/2006/relationships/hyperlink" Target="https://podminky.urs.cz/item/CS_URS_2022_02/185804312" TargetMode="External" /><Relationship Id="rId19" Type="http://schemas.openxmlformats.org/officeDocument/2006/relationships/hyperlink" Target="https://podminky.urs.cz/item/CS_URS_2022_02/111151111" TargetMode="External" /><Relationship Id="rId20" Type="http://schemas.openxmlformats.org/officeDocument/2006/relationships/hyperlink" Target="https://podminky.urs.cz/item/CS_URS_2022_02/998231311" TargetMode="External" /><Relationship Id="rId2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32153311" TargetMode="External" /><Relationship Id="rId2" Type="http://schemas.openxmlformats.org/officeDocument/2006/relationships/hyperlink" Target="https://podminky.urs.cz/item/CS_URS_2022_02/132251254" TargetMode="External" /><Relationship Id="rId3" Type="http://schemas.openxmlformats.org/officeDocument/2006/relationships/hyperlink" Target="https://podminky.urs.cz/item/CS_URS_2022_02/133154103" TargetMode="External" /><Relationship Id="rId4" Type="http://schemas.openxmlformats.org/officeDocument/2006/relationships/hyperlink" Target="https://podminky.urs.cz/item/CS_URS_2022_02/162751117" TargetMode="External" /><Relationship Id="rId5" Type="http://schemas.openxmlformats.org/officeDocument/2006/relationships/hyperlink" Target="https://podminky.urs.cz/item/CS_URS_2022_02/174151101" TargetMode="External" /><Relationship Id="rId6" Type="http://schemas.openxmlformats.org/officeDocument/2006/relationships/hyperlink" Target="https://podminky.urs.cz/item/CS_URS_2022_02/174253302" TargetMode="External" /><Relationship Id="rId7" Type="http://schemas.openxmlformats.org/officeDocument/2006/relationships/hyperlink" Target="https://podminky.urs.cz/item/CS_URS_2022_02/175101209" TargetMode="External" /><Relationship Id="rId8" Type="http://schemas.openxmlformats.org/officeDocument/2006/relationships/hyperlink" Target="https://podminky.urs.cz/item/CS_URS_2022_02/175151101" TargetMode="External" /><Relationship Id="rId9" Type="http://schemas.openxmlformats.org/officeDocument/2006/relationships/hyperlink" Target="https://podminky.urs.cz/item/CS_URS_2022_02/211571111" TargetMode="External" /><Relationship Id="rId10" Type="http://schemas.openxmlformats.org/officeDocument/2006/relationships/hyperlink" Target="https://podminky.urs.cz/item/CS_URS_2022_02/211971122" TargetMode="External" /><Relationship Id="rId11" Type="http://schemas.openxmlformats.org/officeDocument/2006/relationships/hyperlink" Target="https://podminky.urs.cz/item/CS_URS_2022_02/212752101" TargetMode="External" /><Relationship Id="rId12" Type="http://schemas.openxmlformats.org/officeDocument/2006/relationships/hyperlink" Target="https://podminky.urs.cz/item/CS_URS_2022_02/212752102" TargetMode="External" /><Relationship Id="rId13" Type="http://schemas.openxmlformats.org/officeDocument/2006/relationships/hyperlink" Target="https://podminky.urs.cz/item/CS_URS_2022_02/273321311" TargetMode="External" /><Relationship Id="rId14" Type="http://schemas.openxmlformats.org/officeDocument/2006/relationships/hyperlink" Target="https://podminky.urs.cz/item/CS_URS_2022_02/273351121" TargetMode="External" /><Relationship Id="rId15" Type="http://schemas.openxmlformats.org/officeDocument/2006/relationships/hyperlink" Target="https://podminky.urs.cz/item/CS_URS_2022_02/273351122" TargetMode="External" /><Relationship Id="rId16" Type="http://schemas.openxmlformats.org/officeDocument/2006/relationships/hyperlink" Target="https://podminky.urs.cz/item/CS_URS_2022_02/273362021" TargetMode="External" /><Relationship Id="rId17" Type="http://schemas.openxmlformats.org/officeDocument/2006/relationships/hyperlink" Target="https://podminky.urs.cz/item/CS_URS_2022_02/411321515" TargetMode="External" /><Relationship Id="rId18" Type="http://schemas.openxmlformats.org/officeDocument/2006/relationships/hyperlink" Target="https://podminky.urs.cz/item/CS_URS_2022_02/411362021" TargetMode="External" /><Relationship Id="rId19" Type="http://schemas.openxmlformats.org/officeDocument/2006/relationships/hyperlink" Target="https://podminky.urs.cz/item/CS_URS_2022_02/564251111" TargetMode="External" /><Relationship Id="rId20" Type="http://schemas.openxmlformats.org/officeDocument/2006/relationships/hyperlink" Target="https://podminky.urs.cz/item/CS_URS_2022_02/871315231" TargetMode="External" /><Relationship Id="rId21" Type="http://schemas.openxmlformats.org/officeDocument/2006/relationships/hyperlink" Target="https://podminky.urs.cz/item/CS_URS_2022_02/895170431" TargetMode="External" /><Relationship Id="rId22" Type="http://schemas.openxmlformats.org/officeDocument/2006/relationships/hyperlink" Target="https://podminky.urs.cz/item/CS_URS_2022_02/997221873" TargetMode="External" /><Relationship Id="rId23" Type="http://schemas.openxmlformats.org/officeDocument/2006/relationships/hyperlink" Target="https://podminky.urs.cz/item/CS_URS_2022_02/998312021" TargetMode="External" /><Relationship Id="rId24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32151101" TargetMode="External" /><Relationship Id="rId2" Type="http://schemas.openxmlformats.org/officeDocument/2006/relationships/hyperlink" Target="https://podminky.urs.cz/item/CS_URS_2022_02/133111011" TargetMode="External" /><Relationship Id="rId3" Type="http://schemas.openxmlformats.org/officeDocument/2006/relationships/hyperlink" Target="https://podminky.urs.cz/item/CS_URS_2022_02/275313811" TargetMode="External" /><Relationship Id="rId4" Type="http://schemas.openxmlformats.org/officeDocument/2006/relationships/hyperlink" Target="https://podminky.urs.cz/item/CS_URS_2022_02/338171123" TargetMode="External" /><Relationship Id="rId5" Type="http://schemas.openxmlformats.org/officeDocument/2006/relationships/hyperlink" Target="https://podminky.urs.cz/item/CS_URS_2022_02/348101220" TargetMode="External" /><Relationship Id="rId6" Type="http://schemas.openxmlformats.org/officeDocument/2006/relationships/hyperlink" Target="https://podminky.urs.cz/item/CS_URS_2022_02/348101230" TargetMode="External" /><Relationship Id="rId7" Type="http://schemas.openxmlformats.org/officeDocument/2006/relationships/hyperlink" Target="https://podminky.urs.cz/item/CS_URS_2022_02/348171135" TargetMode="External" /><Relationship Id="rId8" Type="http://schemas.openxmlformats.org/officeDocument/2006/relationships/hyperlink" Target="https://podminky.urs.cz/item/CS_URS_2022_02/916131213" TargetMode="External" /><Relationship Id="rId9" Type="http://schemas.openxmlformats.org/officeDocument/2006/relationships/hyperlink" Target="https://podminky.urs.cz/item/CS_URS_2022_02/998232110" TargetMode="External" /><Relationship Id="rId10" Type="http://schemas.openxmlformats.org/officeDocument/2006/relationships/hyperlink" Target="https://podminky.urs.cz/item/CS_URS_2022_02/767991912" TargetMode="External" /><Relationship Id="rId11" Type="http://schemas.openxmlformats.org/officeDocument/2006/relationships/hyperlink" Target="https://podminky.urs.cz/item/CS_URS_2022_02/767995112" TargetMode="External" /><Relationship Id="rId12" Type="http://schemas.openxmlformats.org/officeDocument/2006/relationships/hyperlink" Target="https://podminky.urs.cz/item/CS_URS_2022_02/998767101" TargetMode="External" /><Relationship Id="rId13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34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36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34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39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40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41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42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43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44</v>
      </c>
      <c r="E29" s="46"/>
      <c r="F29" s="31" t="s">
        <v>45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46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47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48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49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50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51</v>
      </c>
      <c r="U35" s="53"/>
      <c r="V35" s="53"/>
      <c r="W35" s="53"/>
      <c r="X35" s="55" t="s">
        <v>52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53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M22-2002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Rekonstrukce školního hřiště u Gymnázia Luďka Pika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Opavská č.p. 21, 312 17 PLzeň 4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15. 11. 2022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Gymnázium Luďka Pika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>Ing. Michaela Kaislerová</v>
      </c>
      <c r="AN49" s="63"/>
      <c r="AO49" s="63"/>
      <c r="AP49" s="63"/>
      <c r="AQ49" s="39"/>
      <c r="AR49" s="43"/>
      <c r="AS49" s="73" t="s">
        <v>54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37</v>
      </c>
      <c r="AJ50" s="39"/>
      <c r="AK50" s="39"/>
      <c r="AL50" s="39"/>
      <c r="AM50" s="72" t="str">
        <f>IF(E20="","",E20)</f>
        <v>Ing. Michaela Kaislerová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55</v>
      </c>
      <c r="D52" s="86"/>
      <c r="E52" s="86"/>
      <c r="F52" s="86"/>
      <c r="G52" s="86"/>
      <c r="H52" s="87"/>
      <c r="I52" s="88" t="s">
        <v>56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57</v>
      </c>
      <c r="AH52" s="86"/>
      <c r="AI52" s="86"/>
      <c r="AJ52" s="86"/>
      <c r="AK52" s="86"/>
      <c r="AL52" s="86"/>
      <c r="AM52" s="86"/>
      <c r="AN52" s="88" t="s">
        <v>58</v>
      </c>
      <c r="AO52" s="86"/>
      <c r="AP52" s="86"/>
      <c r="AQ52" s="90" t="s">
        <v>59</v>
      </c>
      <c r="AR52" s="43"/>
      <c r="AS52" s="91" t="s">
        <v>60</v>
      </c>
      <c r="AT52" s="92" t="s">
        <v>61</v>
      </c>
      <c r="AU52" s="92" t="s">
        <v>62</v>
      </c>
      <c r="AV52" s="92" t="s">
        <v>63</v>
      </c>
      <c r="AW52" s="92" t="s">
        <v>64</v>
      </c>
      <c r="AX52" s="92" t="s">
        <v>65</v>
      </c>
      <c r="AY52" s="92" t="s">
        <v>66</v>
      </c>
      <c r="AZ52" s="92" t="s">
        <v>67</v>
      </c>
      <c r="BA52" s="92" t="s">
        <v>68</v>
      </c>
      <c r="BB52" s="92" t="s">
        <v>69</v>
      </c>
      <c r="BC52" s="92" t="s">
        <v>70</v>
      </c>
      <c r="BD52" s="93" t="s">
        <v>71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72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ROUND(SUM(AG55:AG63),2)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ROUND(SUM(AS55:AS63),2)</f>
        <v>0</v>
      </c>
      <c r="AT54" s="105">
        <f>ROUND(SUM(AV54:AW54),2)</f>
        <v>0</v>
      </c>
      <c r="AU54" s="106">
        <f>ROUND(SUM(AU55:AU63),5)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ROUND(SUM(AZ55:AZ63),2)</f>
        <v>0</v>
      </c>
      <c r="BA54" s="105">
        <f>ROUND(SUM(BA55:BA63),2)</f>
        <v>0</v>
      </c>
      <c r="BB54" s="105">
        <f>ROUND(SUM(BB55:BB63),2)</f>
        <v>0</v>
      </c>
      <c r="BC54" s="105">
        <f>ROUND(SUM(BC55:BC63),2)</f>
        <v>0</v>
      </c>
      <c r="BD54" s="107">
        <f>ROUND(SUM(BD55:BD63),2)</f>
        <v>0</v>
      </c>
      <c r="BE54" s="6"/>
      <c r="BS54" s="108" t="s">
        <v>73</v>
      </c>
      <c r="BT54" s="108" t="s">
        <v>74</v>
      </c>
      <c r="BU54" s="109" t="s">
        <v>75</v>
      </c>
      <c r="BV54" s="108" t="s">
        <v>76</v>
      </c>
      <c r="BW54" s="108" t="s">
        <v>5</v>
      </c>
      <c r="BX54" s="108" t="s">
        <v>77</v>
      </c>
      <c r="CL54" s="108" t="s">
        <v>19</v>
      </c>
    </row>
    <row r="55" s="7" customFormat="1" ht="16.5" customHeight="1">
      <c r="A55" s="110" t="s">
        <v>78</v>
      </c>
      <c r="B55" s="111"/>
      <c r="C55" s="112"/>
      <c r="D55" s="113" t="s">
        <v>79</v>
      </c>
      <c r="E55" s="113"/>
      <c r="F55" s="113"/>
      <c r="G55" s="113"/>
      <c r="H55" s="113"/>
      <c r="I55" s="114"/>
      <c r="J55" s="113" t="s">
        <v>80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'00 - Bourací práce a káce...'!J30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81</v>
      </c>
      <c r="AR55" s="117"/>
      <c r="AS55" s="118">
        <v>0</v>
      </c>
      <c r="AT55" s="119">
        <f>ROUND(SUM(AV55:AW55),2)</f>
        <v>0</v>
      </c>
      <c r="AU55" s="120">
        <f>'00 - Bourací práce a káce...'!P85</f>
        <v>0</v>
      </c>
      <c r="AV55" s="119">
        <f>'00 - Bourací práce a káce...'!J33</f>
        <v>0</v>
      </c>
      <c r="AW55" s="119">
        <f>'00 - Bourací práce a káce...'!J34</f>
        <v>0</v>
      </c>
      <c r="AX55" s="119">
        <f>'00 - Bourací práce a káce...'!J35</f>
        <v>0</v>
      </c>
      <c r="AY55" s="119">
        <f>'00 - Bourací práce a káce...'!J36</f>
        <v>0</v>
      </c>
      <c r="AZ55" s="119">
        <f>'00 - Bourací práce a káce...'!F33</f>
        <v>0</v>
      </c>
      <c r="BA55" s="119">
        <f>'00 - Bourací práce a káce...'!F34</f>
        <v>0</v>
      </c>
      <c r="BB55" s="119">
        <f>'00 - Bourací práce a káce...'!F35</f>
        <v>0</v>
      </c>
      <c r="BC55" s="119">
        <f>'00 - Bourací práce a káce...'!F36</f>
        <v>0</v>
      </c>
      <c r="BD55" s="121">
        <f>'00 - Bourací práce a káce...'!F37</f>
        <v>0</v>
      </c>
      <c r="BE55" s="7"/>
      <c r="BT55" s="122" t="s">
        <v>82</v>
      </c>
      <c r="BV55" s="122" t="s">
        <v>76</v>
      </c>
      <c r="BW55" s="122" t="s">
        <v>83</v>
      </c>
      <c r="BX55" s="122" t="s">
        <v>5</v>
      </c>
      <c r="CL55" s="122" t="s">
        <v>19</v>
      </c>
      <c r="CM55" s="122" t="s">
        <v>84</v>
      </c>
    </row>
    <row r="56" s="7" customFormat="1" ht="16.5" customHeight="1">
      <c r="A56" s="110" t="s">
        <v>78</v>
      </c>
      <c r="B56" s="111"/>
      <c r="C56" s="112"/>
      <c r="D56" s="113" t="s">
        <v>85</v>
      </c>
      <c r="E56" s="113"/>
      <c r="F56" s="113"/>
      <c r="G56" s="113"/>
      <c r="H56" s="113"/>
      <c r="I56" s="114"/>
      <c r="J56" s="113" t="s">
        <v>86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'01 - SO 01 Víceúčelové hř...'!J30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81</v>
      </c>
      <c r="AR56" s="117"/>
      <c r="AS56" s="118">
        <v>0</v>
      </c>
      <c r="AT56" s="119">
        <f>ROUND(SUM(AV56:AW56),2)</f>
        <v>0</v>
      </c>
      <c r="AU56" s="120">
        <f>'01 - SO 01 Víceúčelové hř...'!P87</f>
        <v>0</v>
      </c>
      <c r="AV56" s="119">
        <f>'01 - SO 01 Víceúčelové hř...'!J33</f>
        <v>0</v>
      </c>
      <c r="AW56" s="119">
        <f>'01 - SO 01 Víceúčelové hř...'!J34</f>
        <v>0</v>
      </c>
      <c r="AX56" s="119">
        <f>'01 - SO 01 Víceúčelové hř...'!J35</f>
        <v>0</v>
      </c>
      <c r="AY56" s="119">
        <f>'01 - SO 01 Víceúčelové hř...'!J36</f>
        <v>0</v>
      </c>
      <c r="AZ56" s="119">
        <f>'01 - SO 01 Víceúčelové hř...'!F33</f>
        <v>0</v>
      </c>
      <c r="BA56" s="119">
        <f>'01 - SO 01 Víceúčelové hř...'!F34</f>
        <v>0</v>
      </c>
      <c r="BB56" s="119">
        <f>'01 - SO 01 Víceúčelové hř...'!F35</f>
        <v>0</v>
      </c>
      <c r="BC56" s="119">
        <f>'01 - SO 01 Víceúčelové hř...'!F36</f>
        <v>0</v>
      </c>
      <c r="BD56" s="121">
        <f>'01 - SO 01 Víceúčelové hř...'!F37</f>
        <v>0</v>
      </c>
      <c r="BE56" s="7"/>
      <c r="BT56" s="122" t="s">
        <v>82</v>
      </c>
      <c r="BV56" s="122" t="s">
        <v>76</v>
      </c>
      <c r="BW56" s="122" t="s">
        <v>87</v>
      </c>
      <c r="BX56" s="122" t="s">
        <v>5</v>
      </c>
      <c r="CL56" s="122" t="s">
        <v>19</v>
      </c>
      <c r="CM56" s="122" t="s">
        <v>84</v>
      </c>
    </row>
    <row r="57" s="7" customFormat="1" ht="24.75" customHeight="1">
      <c r="A57" s="110" t="s">
        <v>78</v>
      </c>
      <c r="B57" s="111"/>
      <c r="C57" s="112"/>
      <c r="D57" s="113" t="s">
        <v>88</v>
      </c>
      <c r="E57" s="113"/>
      <c r="F57" s="113"/>
      <c r="G57" s="113"/>
      <c r="H57" s="113"/>
      <c r="I57" s="114"/>
      <c r="J57" s="113" t="s">
        <v>89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'02 - SO 02, 03 -  Běžecký...'!J30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81</v>
      </c>
      <c r="AR57" s="117"/>
      <c r="AS57" s="118">
        <v>0</v>
      </c>
      <c r="AT57" s="119">
        <f>ROUND(SUM(AV57:AW57),2)</f>
        <v>0</v>
      </c>
      <c r="AU57" s="120">
        <f>'02 - SO 02, 03 -  Běžecký...'!P84</f>
        <v>0</v>
      </c>
      <c r="AV57" s="119">
        <f>'02 - SO 02, 03 -  Běžecký...'!J33</f>
        <v>0</v>
      </c>
      <c r="AW57" s="119">
        <f>'02 - SO 02, 03 -  Běžecký...'!J34</f>
        <v>0</v>
      </c>
      <c r="AX57" s="119">
        <f>'02 - SO 02, 03 -  Běžecký...'!J35</f>
        <v>0</v>
      </c>
      <c r="AY57" s="119">
        <f>'02 - SO 02, 03 -  Běžecký...'!J36</f>
        <v>0</v>
      </c>
      <c r="AZ57" s="119">
        <f>'02 - SO 02, 03 -  Běžecký...'!F33</f>
        <v>0</v>
      </c>
      <c r="BA57" s="119">
        <f>'02 - SO 02, 03 -  Běžecký...'!F34</f>
        <v>0</v>
      </c>
      <c r="BB57" s="119">
        <f>'02 - SO 02, 03 -  Běžecký...'!F35</f>
        <v>0</v>
      </c>
      <c r="BC57" s="119">
        <f>'02 - SO 02, 03 -  Běžecký...'!F36</f>
        <v>0</v>
      </c>
      <c r="BD57" s="121">
        <f>'02 - SO 02, 03 -  Běžecký...'!F37</f>
        <v>0</v>
      </c>
      <c r="BE57" s="7"/>
      <c r="BT57" s="122" t="s">
        <v>82</v>
      </c>
      <c r="BV57" s="122" t="s">
        <v>76</v>
      </c>
      <c r="BW57" s="122" t="s">
        <v>90</v>
      </c>
      <c r="BX57" s="122" t="s">
        <v>5</v>
      </c>
      <c r="CL57" s="122" t="s">
        <v>19</v>
      </c>
      <c r="CM57" s="122" t="s">
        <v>84</v>
      </c>
    </row>
    <row r="58" s="7" customFormat="1" ht="16.5" customHeight="1">
      <c r="A58" s="110" t="s">
        <v>78</v>
      </c>
      <c r="B58" s="111"/>
      <c r="C58" s="112"/>
      <c r="D58" s="113" t="s">
        <v>91</v>
      </c>
      <c r="E58" s="113"/>
      <c r="F58" s="113"/>
      <c r="G58" s="113"/>
      <c r="H58" s="113"/>
      <c r="I58" s="114"/>
      <c r="J58" s="113" t="s">
        <v>92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'03 - Veřejné osvětlení'!J30</f>
        <v>0</v>
      </c>
      <c r="AH58" s="114"/>
      <c r="AI58" s="114"/>
      <c r="AJ58" s="114"/>
      <c r="AK58" s="114"/>
      <c r="AL58" s="114"/>
      <c r="AM58" s="114"/>
      <c r="AN58" s="115">
        <f>SUM(AG58,AT58)</f>
        <v>0</v>
      </c>
      <c r="AO58" s="114"/>
      <c r="AP58" s="114"/>
      <c r="AQ58" s="116" t="s">
        <v>81</v>
      </c>
      <c r="AR58" s="117"/>
      <c r="AS58" s="118">
        <v>0</v>
      </c>
      <c r="AT58" s="119">
        <f>ROUND(SUM(AV58:AW58),2)</f>
        <v>0</v>
      </c>
      <c r="AU58" s="120">
        <f>'03 - Veřejné osvětlení'!P85</f>
        <v>0</v>
      </c>
      <c r="AV58" s="119">
        <f>'03 - Veřejné osvětlení'!J33</f>
        <v>0</v>
      </c>
      <c r="AW58" s="119">
        <f>'03 - Veřejné osvětlení'!J34</f>
        <v>0</v>
      </c>
      <c r="AX58" s="119">
        <f>'03 - Veřejné osvětlení'!J35</f>
        <v>0</v>
      </c>
      <c r="AY58" s="119">
        <f>'03 - Veřejné osvětlení'!J36</f>
        <v>0</v>
      </c>
      <c r="AZ58" s="119">
        <f>'03 - Veřejné osvětlení'!F33</f>
        <v>0</v>
      </c>
      <c r="BA58" s="119">
        <f>'03 - Veřejné osvětlení'!F34</f>
        <v>0</v>
      </c>
      <c r="BB58" s="119">
        <f>'03 - Veřejné osvětlení'!F35</f>
        <v>0</v>
      </c>
      <c r="BC58" s="119">
        <f>'03 - Veřejné osvětlení'!F36</f>
        <v>0</v>
      </c>
      <c r="BD58" s="121">
        <f>'03 - Veřejné osvětlení'!F37</f>
        <v>0</v>
      </c>
      <c r="BE58" s="7"/>
      <c r="BT58" s="122" t="s">
        <v>82</v>
      </c>
      <c r="BV58" s="122" t="s">
        <v>76</v>
      </c>
      <c r="BW58" s="122" t="s">
        <v>93</v>
      </c>
      <c r="BX58" s="122" t="s">
        <v>5</v>
      </c>
      <c r="CL58" s="122" t="s">
        <v>19</v>
      </c>
      <c r="CM58" s="122" t="s">
        <v>84</v>
      </c>
    </row>
    <row r="59" s="7" customFormat="1" ht="16.5" customHeight="1">
      <c r="A59" s="110" t="s">
        <v>78</v>
      </c>
      <c r="B59" s="111"/>
      <c r="C59" s="112"/>
      <c r="D59" s="113" t="s">
        <v>94</v>
      </c>
      <c r="E59" s="113"/>
      <c r="F59" s="113"/>
      <c r="G59" s="113"/>
      <c r="H59" s="113"/>
      <c r="I59" s="114"/>
      <c r="J59" s="113" t="s">
        <v>95</v>
      </c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5">
        <f>'04 - SO 04 Tenisové hřiště'!J30</f>
        <v>0</v>
      </c>
      <c r="AH59" s="114"/>
      <c r="AI59" s="114"/>
      <c r="AJ59" s="114"/>
      <c r="AK59" s="114"/>
      <c r="AL59" s="114"/>
      <c r="AM59" s="114"/>
      <c r="AN59" s="115">
        <f>SUM(AG59,AT59)</f>
        <v>0</v>
      </c>
      <c r="AO59" s="114"/>
      <c r="AP59" s="114"/>
      <c r="AQ59" s="116" t="s">
        <v>81</v>
      </c>
      <c r="AR59" s="117"/>
      <c r="AS59" s="118">
        <v>0</v>
      </c>
      <c r="AT59" s="119">
        <f>ROUND(SUM(AV59:AW59),2)</f>
        <v>0</v>
      </c>
      <c r="AU59" s="120">
        <f>'04 - SO 04 Tenisové hřiště'!P86</f>
        <v>0</v>
      </c>
      <c r="AV59" s="119">
        <f>'04 - SO 04 Tenisové hřiště'!J33</f>
        <v>0</v>
      </c>
      <c r="AW59" s="119">
        <f>'04 - SO 04 Tenisové hřiště'!J34</f>
        <v>0</v>
      </c>
      <c r="AX59" s="119">
        <f>'04 - SO 04 Tenisové hřiště'!J35</f>
        <v>0</v>
      </c>
      <c r="AY59" s="119">
        <f>'04 - SO 04 Tenisové hřiště'!J36</f>
        <v>0</v>
      </c>
      <c r="AZ59" s="119">
        <f>'04 - SO 04 Tenisové hřiště'!F33</f>
        <v>0</v>
      </c>
      <c r="BA59" s="119">
        <f>'04 - SO 04 Tenisové hřiště'!F34</f>
        <v>0</v>
      </c>
      <c r="BB59" s="119">
        <f>'04 - SO 04 Tenisové hřiště'!F35</f>
        <v>0</v>
      </c>
      <c r="BC59" s="119">
        <f>'04 - SO 04 Tenisové hřiště'!F36</f>
        <v>0</v>
      </c>
      <c r="BD59" s="121">
        <f>'04 - SO 04 Tenisové hřiště'!F37</f>
        <v>0</v>
      </c>
      <c r="BE59" s="7"/>
      <c r="BT59" s="122" t="s">
        <v>82</v>
      </c>
      <c r="BV59" s="122" t="s">
        <v>76</v>
      </c>
      <c r="BW59" s="122" t="s">
        <v>96</v>
      </c>
      <c r="BX59" s="122" t="s">
        <v>5</v>
      </c>
      <c r="CL59" s="122" t="s">
        <v>19</v>
      </c>
      <c r="CM59" s="122" t="s">
        <v>84</v>
      </c>
    </row>
    <row r="60" s="7" customFormat="1" ht="16.5" customHeight="1">
      <c r="A60" s="110" t="s">
        <v>78</v>
      </c>
      <c r="B60" s="111"/>
      <c r="C60" s="112"/>
      <c r="D60" s="113" t="s">
        <v>97</v>
      </c>
      <c r="E60" s="113"/>
      <c r="F60" s="113"/>
      <c r="G60" s="113"/>
      <c r="H60" s="113"/>
      <c r="I60" s="114"/>
      <c r="J60" s="113" t="s">
        <v>98</v>
      </c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  <c r="AF60" s="113"/>
      <c r="AG60" s="115">
        <f>'05 - SO 05 Sadové úpravy'!J30</f>
        <v>0</v>
      </c>
      <c r="AH60" s="114"/>
      <c r="AI60" s="114"/>
      <c r="AJ60" s="114"/>
      <c r="AK60" s="114"/>
      <c r="AL60" s="114"/>
      <c r="AM60" s="114"/>
      <c r="AN60" s="115">
        <f>SUM(AG60,AT60)</f>
        <v>0</v>
      </c>
      <c r="AO60" s="114"/>
      <c r="AP60" s="114"/>
      <c r="AQ60" s="116" t="s">
        <v>81</v>
      </c>
      <c r="AR60" s="117"/>
      <c r="AS60" s="118">
        <v>0</v>
      </c>
      <c r="AT60" s="119">
        <f>ROUND(SUM(AV60:AW60),2)</f>
        <v>0</v>
      </c>
      <c r="AU60" s="120">
        <f>'05 - SO 05 Sadové úpravy'!P82</f>
        <v>0</v>
      </c>
      <c r="AV60" s="119">
        <f>'05 - SO 05 Sadové úpravy'!J33</f>
        <v>0</v>
      </c>
      <c r="AW60" s="119">
        <f>'05 - SO 05 Sadové úpravy'!J34</f>
        <v>0</v>
      </c>
      <c r="AX60" s="119">
        <f>'05 - SO 05 Sadové úpravy'!J35</f>
        <v>0</v>
      </c>
      <c r="AY60" s="119">
        <f>'05 - SO 05 Sadové úpravy'!J36</f>
        <v>0</v>
      </c>
      <c r="AZ60" s="119">
        <f>'05 - SO 05 Sadové úpravy'!F33</f>
        <v>0</v>
      </c>
      <c r="BA60" s="119">
        <f>'05 - SO 05 Sadové úpravy'!F34</f>
        <v>0</v>
      </c>
      <c r="BB60" s="119">
        <f>'05 - SO 05 Sadové úpravy'!F35</f>
        <v>0</v>
      </c>
      <c r="BC60" s="119">
        <f>'05 - SO 05 Sadové úpravy'!F36</f>
        <v>0</v>
      </c>
      <c r="BD60" s="121">
        <f>'05 - SO 05 Sadové úpravy'!F37</f>
        <v>0</v>
      </c>
      <c r="BE60" s="7"/>
      <c r="BT60" s="122" t="s">
        <v>82</v>
      </c>
      <c r="BV60" s="122" t="s">
        <v>76</v>
      </c>
      <c r="BW60" s="122" t="s">
        <v>99</v>
      </c>
      <c r="BX60" s="122" t="s">
        <v>5</v>
      </c>
      <c r="CL60" s="122" t="s">
        <v>19</v>
      </c>
      <c r="CM60" s="122" t="s">
        <v>84</v>
      </c>
    </row>
    <row r="61" s="7" customFormat="1" ht="16.5" customHeight="1">
      <c r="A61" s="110" t="s">
        <v>78</v>
      </c>
      <c r="B61" s="111"/>
      <c r="C61" s="112"/>
      <c r="D61" s="113" t="s">
        <v>100</v>
      </c>
      <c r="E61" s="113"/>
      <c r="F61" s="113"/>
      <c r="G61" s="113"/>
      <c r="H61" s="113"/>
      <c r="I61" s="114"/>
      <c r="J61" s="113" t="s">
        <v>101</v>
      </c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5">
        <f>'06 - SO 06 Drenáže'!J30</f>
        <v>0</v>
      </c>
      <c r="AH61" s="114"/>
      <c r="AI61" s="114"/>
      <c r="AJ61" s="114"/>
      <c r="AK61" s="114"/>
      <c r="AL61" s="114"/>
      <c r="AM61" s="114"/>
      <c r="AN61" s="115">
        <f>SUM(AG61,AT61)</f>
        <v>0</v>
      </c>
      <c r="AO61" s="114"/>
      <c r="AP61" s="114"/>
      <c r="AQ61" s="116" t="s">
        <v>81</v>
      </c>
      <c r="AR61" s="117"/>
      <c r="AS61" s="118">
        <v>0</v>
      </c>
      <c r="AT61" s="119">
        <f>ROUND(SUM(AV61:AW61),2)</f>
        <v>0</v>
      </c>
      <c r="AU61" s="120">
        <f>'06 - SO 06 Drenáže'!P87</f>
        <v>0</v>
      </c>
      <c r="AV61" s="119">
        <f>'06 - SO 06 Drenáže'!J33</f>
        <v>0</v>
      </c>
      <c r="AW61" s="119">
        <f>'06 - SO 06 Drenáže'!J34</f>
        <v>0</v>
      </c>
      <c r="AX61" s="119">
        <f>'06 - SO 06 Drenáže'!J35</f>
        <v>0</v>
      </c>
      <c r="AY61" s="119">
        <f>'06 - SO 06 Drenáže'!J36</f>
        <v>0</v>
      </c>
      <c r="AZ61" s="119">
        <f>'06 - SO 06 Drenáže'!F33</f>
        <v>0</v>
      </c>
      <c r="BA61" s="119">
        <f>'06 - SO 06 Drenáže'!F34</f>
        <v>0</v>
      </c>
      <c r="BB61" s="119">
        <f>'06 - SO 06 Drenáže'!F35</f>
        <v>0</v>
      </c>
      <c r="BC61" s="119">
        <f>'06 - SO 06 Drenáže'!F36</f>
        <v>0</v>
      </c>
      <c r="BD61" s="121">
        <f>'06 - SO 06 Drenáže'!F37</f>
        <v>0</v>
      </c>
      <c r="BE61" s="7"/>
      <c r="BT61" s="122" t="s">
        <v>82</v>
      </c>
      <c r="BV61" s="122" t="s">
        <v>76</v>
      </c>
      <c r="BW61" s="122" t="s">
        <v>102</v>
      </c>
      <c r="BX61" s="122" t="s">
        <v>5</v>
      </c>
      <c r="CL61" s="122" t="s">
        <v>19</v>
      </c>
      <c r="CM61" s="122" t="s">
        <v>84</v>
      </c>
    </row>
    <row r="62" s="7" customFormat="1" ht="16.5" customHeight="1">
      <c r="A62" s="110" t="s">
        <v>78</v>
      </c>
      <c r="B62" s="111"/>
      <c r="C62" s="112"/>
      <c r="D62" s="113" t="s">
        <v>103</v>
      </c>
      <c r="E62" s="113"/>
      <c r="F62" s="113"/>
      <c r="G62" s="113"/>
      <c r="H62" s="113"/>
      <c r="I62" s="114"/>
      <c r="J62" s="113" t="s">
        <v>104</v>
      </c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  <c r="V62" s="113"/>
      <c r="W62" s="113"/>
      <c r="X62" s="113"/>
      <c r="Y62" s="113"/>
      <c r="Z62" s="113"/>
      <c r="AA62" s="113"/>
      <c r="AB62" s="113"/>
      <c r="AC62" s="113"/>
      <c r="AD62" s="113"/>
      <c r="AE62" s="113"/>
      <c r="AF62" s="113"/>
      <c r="AG62" s="115">
        <f>'07 - SO 07 Oplocení'!J30</f>
        <v>0</v>
      </c>
      <c r="AH62" s="114"/>
      <c r="AI62" s="114"/>
      <c r="AJ62" s="114"/>
      <c r="AK62" s="114"/>
      <c r="AL62" s="114"/>
      <c r="AM62" s="114"/>
      <c r="AN62" s="115">
        <f>SUM(AG62,AT62)</f>
        <v>0</v>
      </c>
      <c r="AO62" s="114"/>
      <c r="AP62" s="114"/>
      <c r="AQ62" s="116" t="s">
        <v>81</v>
      </c>
      <c r="AR62" s="117"/>
      <c r="AS62" s="118">
        <v>0</v>
      </c>
      <c r="AT62" s="119">
        <f>ROUND(SUM(AV62:AW62),2)</f>
        <v>0</v>
      </c>
      <c r="AU62" s="120">
        <f>'07 - SO 07 Oplocení'!P87</f>
        <v>0</v>
      </c>
      <c r="AV62" s="119">
        <f>'07 - SO 07 Oplocení'!J33</f>
        <v>0</v>
      </c>
      <c r="AW62" s="119">
        <f>'07 - SO 07 Oplocení'!J34</f>
        <v>0</v>
      </c>
      <c r="AX62" s="119">
        <f>'07 - SO 07 Oplocení'!J35</f>
        <v>0</v>
      </c>
      <c r="AY62" s="119">
        <f>'07 - SO 07 Oplocení'!J36</f>
        <v>0</v>
      </c>
      <c r="AZ62" s="119">
        <f>'07 - SO 07 Oplocení'!F33</f>
        <v>0</v>
      </c>
      <c r="BA62" s="119">
        <f>'07 - SO 07 Oplocení'!F34</f>
        <v>0</v>
      </c>
      <c r="BB62" s="119">
        <f>'07 - SO 07 Oplocení'!F35</f>
        <v>0</v>
      </c>
      <c r="BC62" s="119">
        <f>'07 - SO 07 Oplocení'!F36</f>
        <v>0</v>
      </c>
      <c r="BD62" s="121">
        <f>'07 - SO 07 Oplocení'!F37</f>
        <v>0</v>
      </c>
      <c r="BE62" s="7"/>
      <c r="BT62" s="122" t="s">
        <v>82</v>
      </c>
      <c r="BV62" s="122" t="s">
        <v>76</v>
      </c>
      <c r="BW62" s="122" t="s">
        <v>105</v>
      </c>
      <c r="BX62" s="122" t="s">
        <v>5</v>
      </c>
      <c r="CL62" s="122" t="s">
        <v>19</v>
      </c>
      <c r="CM62" s="122" t="s">
        <v>84</v>
      </c>
    </row>
    <row r="63" s="7" customFormat="1" ht="16.5" customHeight="1">
      <c r="A63" s="110" t="s">
        <v>78</v>
      </c>
      <c r="B63" s="111"/>
      <c r="C63" s="112"/>
      <c r="D63" s="113" t="s">
        <v>106</v>
      </c>
      <c r="E63" s="113"/>
      <c r="F63" s="113"/>
      <c r="G63" s="113"/>
      <c r="H63" s="113"/>
      <c r="I63" s="114"/>
      <c r="J63" s="113" t="s">
        <v>107</v>
      </c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3"/>
      <c r="V63" s="113"/>
      <c r="W63" s="113"/>
      <c r="X63" s="113"/>
      <c r="Y63" s="113"/>
      <c r="Z63" s="113"/>
      <c r="AA63" s="113"/>
      <c r="AB63" s="113"/>
      <c r="AC63" s="113"/>
      <c r="AD63" s="113"/>
      <c r="AE63" s="113"/>
      <c r="AF63" s="113"/>
      <c r="AG63" s="115">
        <f>'08 - VRN'!J30</f>
        <v>0</v>
      </c>
      <c r="AH63" s="114"/>
      <c r="AI63" s="114"/>
      <c r="AJ63" s="114"/>
      <c r="AK63" s="114"/>
      <c r="AL63" s="114"/>
      <c r="AM63" s="114"/>
      <c r="AN63" s="115">
        <f>SUM(AG63,AT63)</f>
        <v>0</v>
      </c>
      <c r="AO63" s="114"/>
      <c r="AP63" s="114"/>
      <c r="AQ63" s="116" t="s">
        <v>81</v>
      </c>
      <c r="AR63" s="117"/>
      <c r="AS63" s="123">
        <v>0</v>
      </c>
      <c r="AT63" s="124">
        <f>ROUND(SUM(AV63:AW63),2)</f>
        <v>0</v>
      </c>
      <c r="AU63" s="125">
        <f>'08 - VRN'!P85</f>
        <v>0</v>
      </c>
      <c r="AV63" s="124">
        <f>'08 - VRN'!J33</f>
        <v>0</v>
      </c>
      <c r="AW63" s="124">
        <f>'08 - VRN'!J34</f>
        <v>0</v>
      </c>
      <c r="AX63" s="124">
        <f>'08 - VRN'!J35</f>
        <v>0</v>
      </c>
      <c r="AY63" s="124">
        <f>'08 - VRN'!J36</f>
        <v>0</v>
      </c>
      <c r="AZ63" s="124">
        <f>'08 - VRN'!F33</f>
        <v>0</v>
      </c>
      <c r="BA63" s="124">
        <f>'08 - VRN'!F34</f>
        <v>0</v>
      </c>
      <c r="BB63" s="124">
        <f>'08 - VRN'!F35</f>
        <v>0</v>
      </c>
      <c r="BC63" s="124">
        <f>'08 - VRN'!F36</f>
        <v>0</v>
      </c>
      <c r="BD63" s="126">
        <f>'08 - VRN'!F37</f>
        <v>0</v>
      </c>
      <c r="BE63" s="7"/>
      <c r="BT63" s="122" t="s">
        <v>82</v>
      </c>
      <c r="BV63" s="122" t="s">
        <v>76</v>
      </c>
      <c r="BW63" s="122" t="s">
        <v>108</v>
      </c>
      <c r="BX63" s="122" t="s">
        <v>5</v>
      </c>
      <c r="CL63" s="122" t="s">
        <v>19</v>
      </c>
      <c r="CM63" s="122" t="s">
        <v>84</v>
      </c>
    </row>
    <row r="64" s="2" customFormat="1" ht="30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  <c r="AN64" s="39"/>
      <c r="AO64" s="39"/>
      <c r="AP64" s="39"/>
      <c r="AQ64" s="39"/>
      <c r="AR64" s="43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43"/>
      <c r="AS65" s="37"/>
      <c r="AT65" s="37"/>
      <c r="AU65" s="37"/>
      <c r="AV65" s="37"/>
      <c r="AW65" s="37"/>
      <c r="AX65" s="37"/>
      <c r="AY65" s="37"/>
      <c r="AZ65" s="37"/>
      <c r="BA65" s="37"/>
      <c r="BB65" s="37"/>
      <c r="BC65" s="37"/>
      <c r="BD65" s="37"/>
      <c r="BE65" s="37"/>
    </row>
  </sheetData>
  <sheetProtection sheet="1" formatColumns="0" formatRows="0" objects="1" scenarios="1" spinCount="100000" saltValue="5RPfcGYr+NPhXsUO2iRpQOCFg5ybHDJN/zTkwYRyJvh0tWOHbGa6S6tdbDDMTxUUyb7jYpBc18sx7bBu6E+2GQ==" hashValue="7OKzhLZ2cBPctzpWCJecU45iJZ6hH9Zs6laeyJ/2loNxIXUoVybwWUoO3/H83D3GnnvABKT5kJ4PWdSSN+v/+Q==" algorithmName="SHA-512" password="CC35"/>
  <mergeCells count="7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0 - Bourací práce a káce...'!C2" display="/"/>
    <hyperlink ref="A56" location="'01 - SO 01 Víceúčelové hř...'!C2" display="/"/>
    <hyperlink ref="A57" location="'02 - SO 02, 03 -  Běžecký...'!C2" display="/"/>
    <hyperlink ref="A58" location="'03 - Veřejné osvětlení'!C2" display="/"/>
    <hyperlink ref="A59" location="'04 - SO 04 Tenisové hřiště'!C2" display="/"/>
    <hyperlink ref="A60" location="'05 - SO 05 Sadové úpravy'!C2" display="/"/>
    <hyperlink ref="A61" location="'06 - SO 06 Drenáže'!C2" display="/"/>
    <hyperlink ref="A62" location="'07 - SO 07 Oplocení'!C2" display="/"/>
    <hyperlink ref="A63" location="'08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108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84</v>
      </c>
    </row>
    <row r="4" s="1" customFormat="1" ht="24.96" customHeight="1">
      <c r="B4" s="19"/>
      <c r="D4" s="129" t="s">
        <v>109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Rekonstrukce školního hřiště u Gymnázia Luďka Pika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110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1213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15. 11. 2022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34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35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37</v>
      </c>
      <c r="E23" s="37"/>
      <c r="F23" s="37"/>
      <c r="G23" s="37"/>
      <c r="H23" s="37"/>
      <c r="I23" s="131" t="s">
        <v>26</v>
      </c>
      <c r="J23" s="135" t="s">
        <v>34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38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37"/>
      <c r="B27" s="138"/>
      <c r="C27" s="137"/>
      <c r="D27" s="137"/>
      <c r="E27" s="139" t="s">
        <v>112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40</v>
      </c>
      <c r="E30" s="37"/>
      <c r="F30" s="37"/>
      <c r="G30" s="37"/>
      <c r="H30" s="37"/>
      <c r="I30" s="37"/>
      <c r="J30" s="143">
        <f>ROUND(J85,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42</v>
      </c>
      <c r="G32" s="37"/>
      <c r="H32" s="37"/>
      <c r="I32" s="144" t="s">
        <v>41</v>
      </c>
      <c r="J32" s="144" t="s">
        <v>43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44</v>
      </c>
      <c r="E33" s="131" t="s">
        <v>45</v>
      </c>
      <c r="F33" s="146">
        <f>ROUND((SUM(BE85:BE99)),  2)</f>
        <v>0</v>
      </c>
      <c r="G33" s="37"/>
      <c r="H33" s="37"/>
      <c r="I33" s="147">
        <v>0.20999999999999999</v>
      </c>
      <c r="J33" s="146">
        <f>ROUND(((SUM(BE85:BE99))*I33),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46</v>
      </c>
      <c r="F34" s="146">
        <f>ROUND((SUM(BF85:BF99)),  2)</f>
        <v>0</v>
      </c>
      <c r="G34" s="37"/>
      <c r="H34" s="37"/>
      <c r="I34" s="147">
        <v>0.14999999999999999</v>
      </c>
      <c r="J34" s="146">
        <f>ROUND(((SUM(BF85:BF99))*I34),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47</v>
      </c>
      <c r="F35" s="146">
        <f>ROUND((SUM(BG85:BG99)),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48</v>
      </c>
      <c r="F36" s="146">
        <f>ROUND((SUM(BH85:BH99)),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49</v>
      </c>
      <c r="F37" s="146">
        <f>ROUND((SUM(BI85:BI99)),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50</v>
      </c>
      <c r="E39" s="150"/>
      <c r="F39" s="150"/>
      <c r="G39" s="151" t="s">
        <v>51</v>
      </c>
      <c r="H39" s="152" t="s">
        <v>52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113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Rekonstrukce školního hřiště u Gymnázia Luďka Pika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110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08 - VRN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>Opavská č.p. 21, 312 17 PLzeň 4</v>
      </c>
      <c r="G52" s="39"/>
      <c r="H52" s="39"/>
      <c r="I52" s="31" t="s">
        <v>23</v>
      </c>
      <c r="J52" s="71" t="str">
        <f>IF(J12="","",J12)</f>
        <v>15. 11. 2022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Gymnázium Luďka Pika</v>
      </c>
      <c r="G54" s="39"/>
      <c r="H54" s="39"/>
      <c r="I54" s="31" t="s">
        <v>33</v>
      </c>
      <c r="J54" s="35" t="str">
        <f>E21</f>
        <v>Ing. Michaela Kaislerová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37</v>
      </c>
      <c r="J55" s="35" t="str">
        <f>E24</f>
        <v>Ing. Michaela Kaislerová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114</v>
      </c>
      <c r="D57" s="161"/>
      <c r="E57" s="161"/>
      <c r="F57" s="161"/>
      <c r="G57" s="161"/>
      <c r="H57" s="161"/>
      <c r="I57" s="161"/>
      <c r="J57" s="162" t="s">
        <v>115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72</v>
      </c>
      <c r="D59" s="39"/>
      <c r="E59" s="39"/>
      <c r="F59" s="39"/>
      <c r="G59" s="39"/>
      <c r="H59" s="39"/>
      <c r="I59" s="39"/>
      <c r="J59" s="101">
        <f>J85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116</v>
      </c>
    </row>
    <row r="60" hidden="1" s="9" customFormat="1" ht="24.96" customHeight="1">
      <c r="A60" s="9"/>
      <c r="B60" s="164"/>
      <c r="C60" s="165"/>
      <c r="D60" s="166" t="s">
        <v>1214</v>
      </c>
      <c r="E60" s="167"/>
      <c r="F60" s="167"/>
      <c r="G60" s="167"/>
      <c r="H60" s="167"/>
      <c r="I60" s="167"/>
      <c r="J60" s="168">
        <f>J86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0"/>
      <c r="C61" s="171"/>
      <c r="D61" s="172" t="s">
        <v>1215</v>
      </c>
      <c r="E61" s="173"/>
      <c r="F61" s="173"/>
      <c r="G61" s="173"/>
      <c r="H61" s="173"/>
      <c r="I61" s="173"/>
      <c r="J61" s="174">
        <f>J87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0"/>
      <c r="C62" s="171"/>
      <c r="D62" s="172" t="s">
        <v>1216</v>
      </c>
      <c r="E62" s="173"/>
      <c r="F62" s="173"/>
      <c r="G62" s="173"/>
      <c r="H62" s="173"/>
      <c r="I62" s="173"/>
      <c r="J62" s="174">
        <f>J91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0"/>
      <c r="C63" s="171"/>
      <c r="D63" s="172" t="s">
        <v>1217</v>
      </c>
      <c r="E63" s="173"/>
      <c r="F63" s="173"/>
      <c r="G63" s="173"/>
      <c r="H63" s="173"/>
      <c r="I63" s="173"/>
      <c r="J63" s="174">
        <f>J94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0"/>
      <c r="C64" s="171"/>
      <c r="D64" s="172" t="s">
        <v>1218</v>
      </c>
      <c r="E64" s="173"/>
      <c r="F64" s="173"/>
      <c r="G64" s="173"/>
      <c r="H64" s="173"/>
      <c r="I64" s="173"/>
      <c r="J64" s="174">
        <f>J96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0"/>
      <c r="C65" s="171"/>
      <c r="D65" s="172" t="s">
        <v>1219</v>
      </c>
      <c r="E65" s="173"/>
      <c r="F65" s="173"/>
      <c r="G65" s="173"/>
      <c r="H65" s="173"/>
      <c r="I65" s="173"/>
      <c r="J65" s="174">
        <f>J98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hidden="1"/>
    <row r="69" hidden="1"/>
    <row r="70" hidden="1"/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123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59" t="str">
        <f>E7</f>
        <v>Rekonstrukce školního hřiště u Gymnázia Luďka Pika</v>
      </c>
      <c r="F75" s="31"/>
      <c r="G75" s="31"/>
      <c r="H75" s="31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110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E9</f>
        <v>08 - VRN</v>
      </c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F12</f>
        <v>Opavská č.p. 21, 312 17 PLzeň 4</v>
      </c>
      <c r="G79" s="39"/>
      <c r="H79" s="39"/>
      <c r="I79" s="31" t="s">
        <v>23</v>
      </c>
      <c r="J79" s="71" t="str">
        <f>IF(J12="","",J12)</f>
        <v>15. 11. 2022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25</v>
      </c>
      <c r="D81" s="39"/>
      <c r="E81" s="39"/>
      <c r="F81" s="26" t="str">
        <f>E15</f>
        <v>Gymnázium Luďka Pika</v>
      </c>
      <c r="G81" s="39"/>
      <c r="H81" s="39"/>
      <c r="I81" s="31" t="s">
        <v>33</v>
      </c>
      <c r="J81" s="35" t="str">
        <f>E21</f>
        <v>Ing. Michaela Kaislerová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31</v>
      </c>
      <c r="D82" s="39"/>
      <c r="E82" s="39"/>
      <c r="F82" s="26" t="str">
        <f>IF(E18="","",E18)</f>
        <v>Vyplň údaj</v>
      </c>
      <c r="G82" s="39"/>
      <c r="H82" s="39"/>
      <c r="I82" s="31" t="s">
        <v>37</v>
      </c>
      <c r="J82" s="35" t="str">
        <f>E24</f>
        <v>Ing. Michaela Kaislerová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1" customFormat="1" ht="29.28" customHeight="1">
      <c r="A84" s="176"/>
      <c r="B84" s="177"/>
      <c r="C84" s="178" t="s">
        <v>124</v>
      </c>
      <c r="D84" s="179" t="s">
        <v>59</v>
      </c>
      <c r="E84" s="179" t="s">
        <v>55</v>
      </c>
      <c r="F84" s="179" t="s">
        <v>56</v>
      </c>
      <c r="G84" s="179" t="s">
        <v>125</v>
      </c>
      <c r="H84" s="179" t="s">
        <v>126</v>
      </c>
      <c r="I84" s="179" t="s">
        <v>127</v>
      </c>
      <c r="J84" s="179" t="s">
        <v>115</v>
      </c>
      <c r="K84" s="180" t="s">
        <v>128</v>
      </c>
      <c r="L84" s="181"/>
      <c r="M84" s="91" t="s">
        <v>19</v>
      </c>
      <c r="N84" s="92" t="s">
        <v>44</v>
      </c>
      <c r="O84" s="92" t="s">
        <v>129</v>
      </c>
      <c r="P84" s="92" t="s">
        <v>130</v>
      </c>
      <c r="Q84" s="92" t="s">
        <v>131</v>
      </c>
      <c r="R84" s="92" t="s">
        <v>132</v>
      </c>
      <c r="S84" s="92" t="s">
        <v>133</v>
      </c>
      <c r="T84" s="93" t="s">
        <v>134</v>
      </c>
      <c r="U84" s="176"/>
      <c r="V84" s="176"/>
      <c r="W84" s="176"/>
      <c r="X84" s="176"/>
      <c r="Y84" s="176"/>
      <c r="Z84" s="176"/>
      <c r="AA84" s="176"/>
      <c r="AB84" s="176"/>
      <c r="AC84" s="176"/>
      <c r="AD84" s="176"/>
      <c r="AE84" s="176"/>
    </row>
    <row r="85" s="2" customFormat="1" ht="22.8" customHeight="1">
      <c r="A85" s="37"/>
      <c r="B85" s="38"/>
      <c r="C85" s="98" t="s">
        <v>135</v>
      </c>
      <c r="D85" s="39"/>
      <c r="E85" s="39"/>
      <c r="F85" s="39"/>
      <c r="G85" s="39"/>
      <c r="H85" s="39"/>
      <c r="I85" s="39"/>
      <c r="J85" s="182">
        <f>BK85</f>
        <v>0</v>
      </c>
      <c r="K85" s="39"/>
      <c r="L85" s="43"/>
      <c r="M85" s="94"/>
      <c r="N85" s="183"/>
      <c r="O85" s="95"/>
      <c r="P85" s="184">
        <f>P86</f>
        <v>0</v>
      </c>
      <c r="Q85" s="95"/>
      <c r="R85" s="184">
        <f>R86</f>
        <v>0</v>
      </c>
      <c r="S85" s="95"/>
      <c r="T85" s="185">
        <f>T86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73</v>
      </c>
      <c r="AU85" s="16" t="s">
        <v>116</v>
      </c>
      <c r="BK85" s="186">
        <f>BK86</f>
        <v>0</v>
      </c>
    </row>
    <row r="86" s="12" customFormat="1" ht="25.92" customHeight="1">
      <c r="A86" s="12"/>
      <c r="B86" s="187"/>
      <c r="C86" s="188"/>
      <c r="D86" s="189" t="s">
        <v>73</v>
      </c>
      <c r="E86" s="190" t="s">
        <v>107</v>
      </c>
      <c r="F86" s="190" t="s">
        <v>1220</v>
      </c>
      <c r="G86" s="188"/>
      <c r="H86" s="188"/>
      <c r="I86" s="191"/>
      <c r="J86" s="192">
        <f>BK86</f>
        <v>0</v>
      </c>
      <c r="K86" s="188"/>
      <c r="L86" s="193"/>
      <c r="M86" s="194"/>
      <c r="N86" s="195"/>
      <c r="O86" s="195"/>
      <c r="P86" s="196">
        <f>P87+P91+P94+P96+P98</f>
        <v>0</v>
      </c>
      <c r="Q86" s="195"/>
      <c r="R86" s="196">
        <f>R87+R91+R94+R96+R98</f>
        <v>0</v>
      </c>
      <c r="S86" s="195"/>
      <c r="T86" s="197">
        <f>T87+T91+T94+T96+T98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8" t="s">
        <v>165</v>
      </c>
      <c r="AT86" s="199" t="s">
        <v>73</v>
      </c>
      <c r="AU86" s="199" t="s">
        <v>74</v>
      </c>
      <c r="AY86" s="198" t="s">
        <v>138</v>
      </c>
      <c r="BK86" s="200">
        <f>BK87+BK91+BK94+BK96+BK98</f>
        <v>0</v>
      </c>
    </row>
    <row r="87" s="12" customFormat="1" ht="22.8" customHeight="1">
      <c r="A87" s="12"/>
      <c r="B87" s="187"/>
      <c r="C87" s="188"/>
      <c r="D87" s="189" t="s">
        <v>73</v>
      </c>
      <c r="E87" s="201" t="s">
        <v>1221</v>
      </c>
      <c r="F87" s="201" t="s">
        <v>1222</v>
      </c>
      <c r="G87" s="188"/>
      <c r="H87" s="188"/>
      <c r="I87" s="191"/>
      <c r="J87" s="202">
        <f>BK87</f>
        <v>0</v>
      </c>
      <c r="K87" s="188"/>
      <c r="L87" s="193"/>
      <c r="M87" s="194"/>
      <c r="N87" s="195"/>
      <c r="O87" s="195"/>
      <c r="P87" s="196">
        <f>SUM(P88:P90)</f>
        <v>0</v>
      </c>
      <c r="Q87" s="195"/>
      <c r="R87" s="196">
        <f>SUM(R88:R90)</f>
        <v>0</v>
      </c>
      <c r="S87" s="195"/>
      <c r="T87" s="197">
        <f>SUM(T88:T90)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8" t="s">
        <v>165</v>
      </c>
      <c r="AT87" s="199" t="s">
        <v>73</v>
      </c>
      <c r="AU87" s="199" t="s">
        <v>82</v>
      </c>
      <c r="AY87" s="198" t="s">
        <v>138</v>
      </c>
      <c r="BK87" s="200">
        <f>SUM(BK88:BK90)</f>
        <v>0</v>
      </c>
    </row>
    <row r="88" s="2" customFormat="1" ht="24.15" customHeight="1">
      <c r="A88" s="37"/>
      <c r="B88" s="38"/>
      <c r="C88" s="203" t="s">
        <v>82</v>
      </c>
      <c r="D88" s="203" t="s">
        <v>140</v>
      </c>
      <c r="E88" s="204" t="s">
        <v>1223</v>
      </c>
      <c r="F88" s="205" t="s">
        <v>1224</v>
      </c>
      <c r="G88" s="206" t="s">
        <v>806</v>
      </c>
      <c r="H88" s="207">
        <v>1</v>
      </c>
      <c r="I88" s="208"/>
      <c r="J88" s="209">
        <f>ROUND(I88*H88,2)</f>
        <v>0</v>
      </c>
      <c r="K88" s="205" t="s">
        <v>19</v>
      </c>
      <c r="L88" s="43"/>
      <c r="M88" s="210" t="s">
        <v>19</v>
      </c>
      <c r="N88" s="211" t="s">
        <v>45</v>
      </c>
      <c r="O88" s="83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4" t="s">
        <v>1225</v>
      </c>
      <c r="AT88" s="214" t="s">
        <v>140</v>
      </c>
      <c r="AU88" s="214" t="s">
        <v>84</v>
      </c>
      <c r="AY88" s="16" t="s">
        <v>138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6" t="s">
        <v>82</v>
      </c>
      <c r="BK88" s="215">
        <f>ROUND(I88*H88,2)</f>
        <v>0</v>
      </c>
      <c r="BL88" s="16" t="s">
        <v>1225</v>
      </c>
      <c r="BM88" s="214" t="s">
        <v>1226</v>
      </c>
    </row>
    <row r="89" s="2" customFormat="1" ht="24.15" customHeight="1">
      <c r="A89" s="37"/>
      <c r="B89" s="38"/>
      <c r="C89" s="203" t="s">
        <v>84</v>
      </c>
      <c r="D89" s="203" t="s">
        <v>140</v>
      </c>
      <c r="E89" s="204" t="s">
        <v>1227</v>
      </c>
      <c r="F89" s="205" t="s">
        <v>1228</v>
      </c>
      <c r="G89" s="206" t="s">
        <v>806</v>
      </c>
      <c r="H89" s="207">
        <v>1</v>
      </c>
      <c r="I89" s="208"/>
      <c r="J89" s="209">
        <f>ROUND(I89*H89,2)</f>
        <v>0</v>
      </c>
      <c r="K89" s="205" t="s">
        <v>19</v>
      </c>
      <c r="L89" s="43"/>
      <c r="M89" s="210" t="s">
        <v>19</v>
      </c>
      <c r="N89" s="211" t="s">
        <v>45</v>
      </c>
      <c r="O89" s="83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4" t="s">
        <v>1225</v>
      </c>
      <c r="AT89" s="214" t="s">
        <v>140</v>
      </c>
      <c r="AU89" s="214" t="s">
        <v>84</v>
      </c>
      <c r="AY89" s="16" t="s">
        <v>138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6" t="s">
        <v>82</v>
      </c>
      <c r="BK89" s="215">
        <f>ROUND(I89*H89,2)</f>
        <v>0</v>
      </c>
      <c r="BL89" s="16" t="s">
        <v>1225</v>
      </c>
      <c r="BM89" s="214" t="s">
        <v>1229</v>
      </c>
    </row>
    <row r="90" s="2" customFormat="1" ht="24.15" customHeight="1">
      <c r="A90" s="37"/>
      <c r="B90" s="38"/>
      <c r="C90" s="203" t="s">
        <v>156</v>
      </c>
      <c r="D90" s="203" t="s">
        <v>140</v>
      </c>
      <c r="E90" s="204" t="s">
        <v>1230</v>
      </c>
      <c r="F90" s="205" t="s">
        <v>1231</v>
      </c>
      <c r="G90" s="206" t="s">
        <v>806</v>
      </c>
      <c r="H90" s="207">
        <v>1</v>
      </c>
      <c r="I90" s="208"/>
      <c r="J90" s="209">
        <f>ROUND(I90*H90,2)</f>
        <v>0</v>
      </c>
      <c r="K90" s="205" t="s">
        <v>19</v>
      </c>
      <c r="L90" s="43"/>
      <c r="M90" s="210" t="s">
        <v>19</v>
      </c>
      <c r="N90" s="211" t="s">
        <v>45</v>
      </c>
      <c r="O90" s="83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4" t="s">
        <v>1225</v>
      </c>
      <c r="AT90" s="214" t="s">
        <v>140</v>
      </c>
      <c r="AU90" s="214" t="s">
        <v>84</v>
      </c>
      <c r="AY90" s="16" t="s">
        <v>138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6" t="s">
        <v>82</v>
      </c>
      <c r="BK90" s="215">
        <f>ROUND(I90*H90,2)</f>
        <v>0</v>
      </c>
      <c r="BL90" s="16" t="s">
        <v>1225</v>
      </c>
      <c r="BM90" s="214" t="s">
        <v>1232</v>
      </c>
    </row>
    <row r="91" s="12" customFormat="1" ht="22.8" customHeight="1">
      <c r="A91" s="12"/>
      <c r="B91" s="187"/>
      <c r="C91" s="188"/>
      <c r="D91" s="189" t="s">
        <v>73</v>
      </c>
      <c r="E91" s="201" t="s">
        <v>1233</v>
      </c>
      <c r="F91" s="201" t="s">
        <v>1234</v>
      </c>
      <c r="G91" s="188"/>
      <c r="H91" s="188"/>
      <c r="I91" s="191"/>
      <c r="J91" s="202">
        <f>BK91</f>
        <v>0</v>
      </c>
      <c r="K91" s="188"/>
      <c r="L91" s="193"/>
      <c r="M91" s="194"/>
      <c r="N91" s="195"/>
      <c r="O91" s="195"/>
      <c r="P91" s="196">
        <f>SUM(P92:P93)</f>
        <v>0</v>
      </c>
      <c r="Q91" s="195"/>
      <c r="R91" s="196">
        <f>SUM(R92:R93)</f>
        <v>0</v>
      </c>
      <c r="S91" s="195"/>
      <c r="T91" s="197">
        <f>SUM(T92:T93)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8" t="s">
        <v>165</v>
      </c>
      <c r="AT91" s="199" t="s">
        <v>73</v>
      </c>
      <c r="AU91" s="199" t="s">
        <v>82</v>
      </c>
      <c r="AY91" s="198" t="s">
        <v>138</v>
      </c>
      <c r="BK91" s="200">
        <f>SUM(BK92:BK93)</f>
        <v>0</v>
      </c>
    </row>
    <row r="92" s="2" customFormat="1" ht="16.5" customHeight="1">
      <c r="A92" s="37"/>
      <c r="B92" s="38"/>
      <c r="C92" s="203" t="s">
        <v>145</v>
      </c>
      <c r="D92" s="203" t="s">
        <v>140</v>
      </c>
      <c r="E92" s="204" t="s">
        <v>1235</v>
      </c>
      <c r="F92" s="205" t="s">
        <v>1234</v>
      </c>
      <c r="G92" s="206" t="s">
        <v>806</v>
      </c>
      <c r="H92" s="207">
        <v>1</v>
      </c>
      <c r="I92" s="208"/>
      <c r="J92" s="209">
        <f>ROUND(I92*H92,2)</f>
        <v>0</v>
      </c>
      <c r="K92" s="205" t="s">
        <v>19</v>
      </c>
      <c r="L92" s="43"/>
      <c r="M92" s="210" t="s">
        <v>19</v>
      </c>
      <c r="N92" s="211" t="s">
        <v>45</v>
      </c>
      <c r="O92" s="83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4" t="s">
        <v>1225</v>
      </c>
      <c r="AT92" s="214" t="s">
        <v>140</v>
      </c>
      <c r="AU92" s="214" t="s">
        <v>84</v>
      </c>
      <c r="AY92" s="16" t="s">
        <v>138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6" t="s">
        <v>82</v>
      </c>
      <c r="BK92" s="215">
        <f>ROUND(I92*H92,2)</f>
        <v>0</v>
      </c>
      <c r="BL92" s="16" t="s">
        <v>1225</v>
      </c>
      <c r="BM92" s="214" t="s">
        <v>1236</v>
      </c>
    </row>
    <row r="93" s="2" customFormat="1">
      <c r="A93" s="37"/>
      <c r="B93" s="38"/>
      <c r="C93" s="39"/>
      <c r="D93" s="223" t="s">
        <v>679</v>
      </c>
      <c r="E93" s="39"/>
      <c r="F93" s="261" t="s">
        <v>1237</v>
      </c>
      <c r="G93" s="39"/>
      <c r="H93" s="39"/>
      <c r="I93" s="218"/>
      <c r="J93" s="39"/>
      <c r="K93" s="39"/>
      <c r="L93" s="43"/>
      <c r="M93" s="219"/>
      <c r="N93" s="220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679</v>
      </c>
      <c r="AU93" s="16" t="s">
        <v>84</v>
      </c>
    </row>
    <row r="94" s="12" customFormat="1" ht="22.8" customHeight="1">
      <c r="A94" s="12"/>
      <c r="B94" s="187"/>
      <c r="C94" s="188"/>
      <c r="D94" s="189" t="s">
        <v>73</v>
      </c>
      <c r="E94" s="201" t="s">
        <v>1238</v>
      </c>
      <c r="F94" s="201" t="s">
        <v>1239</v>
      </c>
      <c r="G94" s="188"/>
      <c r="H94" s="188"/>
      <c r="I94" s="191"/>
      <c r="J94" s="202">
        <f>BK94</f>
        <v>0</v>
      </c>
      <c r="K94" s="188"/>
      <c r="L94" s="193"/>
      <c r="M94" s="194"/>
      <c r="N94" s="195"/>
      <c r="O94" s="195"/>
      <c r="P94" s="196">
        <f>P95</f>
        <v>0</v>
      </c>
      <c r="Q94" s="195"/>
      <c r="R94" s="196">
        <f>R95</f>
        <v>0</v>
      </c>
      <c r="S94" s="195"/>
      <c r="T94" s="197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8" t="s">
        <v>165</v>
      </c>
      <c r="AT94" s="199" t="s">
        <v>73</v>
      </c>
      <c r="AU94" s="199" t="s">
        <v>82</v>
      </c>
      <c r="AY94" s="198" t="s">
        <v>138</v>
      </c>
      <c r="BK94" s="200">
        <f>BK95</f>
        <v>0</v>
      </c>
    </row>
    <row r="95" s="2" customFormat="1" ht="16.5" customHeight="1">
      <c r="A95" s="37"/>
      <c r="B95" s="38"/>
      <c r="C95" s="203" t="s">
        <v>165</v>
      </c>
      <c r="D95" s="203" t="s">
        <v>140</v>
      </c>
      <c r="E95" s="204" t="s">
        <v>1240</v>
      </c>
      <c r="F95" s="205" t="s">
        <v>1241</v>
      </c>
      <c r="G95" s="206" t="s">
        <v>806</v>
      </c>
      <c r="H95" s="207">
        <v>1</v>
      </c>
      <c r="I95" s="208"/>
      <c r="J95" s="209">
        <f>ROUND(I95*H95,2)</f>
        <v>0</v>
      </c>
      <c r="K95" s="205" t="s">
        <v>19</v>
      </c>
      <c r="L95" s="43"/>
      <c r="M95" s="210" t="s">
        <v>19</v>
      </c>
      <c r="N95" s="211" t="s">
        <v>45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1225</v>
      </c>
      <c r="AT95" s="214" t="s">
        <v>140</v>
      </c>
      <c r="AU95" s="214" t="s">
        <v>84</v>
      </c>
      <c r="AY95" s="16" t="s">
        <v>138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82</v>
      </c>
      <c r="BK95" s="215">
        <f>ROUND(I95*H95,2)</f>
        <v>0</v>
      </c>
      <c r="BL95" s="16" t="s">
        <v>1225</v>
      </c>
      <c r="BM95" s="214" t="s">
        <v>1242</v>
      </c>
    </row>
    <row r="96" s="12" customFormat="1" ht="22.8" customHeight="1">
      <c r="A96" s="12"/>
      <c r="B96" s="187"/>
      <c r="C96" s="188"/>
      <c r="D96" s="189" t="s">
        <v>73</v>
      </c>
      <c r="E96" s="201" t="s">
        <v>1243</v>
      </c>
      <c r="F96" s="201" t="s">
        <v>1244</v>
      </c>
      <c r="G96" s="188"/>
      <c r="H96" s="188"/>
      <c r="I96" s="191"/>
      <c r="J96" s="202">
        <f>BK96</f>
        <v>0</v>
      </c>
      <c r="K96" s="188"/>
      <c r="L96" s="193"/>
      <c r="M96" s="194"/>
      <c r="N96" s="195"/>
      <c r="O96" s="195"/>
      <c r="P96" s="196">
        <f>P97</f>
        <v>0</v>
      </c>
      <c r="Q96" s="195"/>
      <c r="R96" s="196">
        <f>R97</f>
        <v>0</v>
      </c>
      <c r="S96" s="195"/>
      <c r="T96" s="197">
        <f>T97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8" t="s">
        <v>165</v>
      </c>
      <c r="AT96" s="199" t="s">
        <v>73</v>
      </c>
      <c r="AU96" s="199" t="s">
        <v>82</v>
      </c>
      <c r="AY96" s="198" t="s">
        <v>138</v>
      </c>
      <c r="BK96" s="200">
        <f>BK97</f>
        <v>0</v>
      </c>
    </row>
    <row r="97" s="2" customFormat="1" ht="16.5" customHeight="1">
      <c r="A97" s="37"/>
      <c r="B97" s="38"/>
      <c r="C97" s="203" t="s">
        <v>170</v>
      </c>
      <c r="D97" s="203" t="s">
        <v>140</v>
      </c>
      <c r="E97" s="204" t="s">
        <v>1245</v>
      </c>
      <c r="F97" s="205" t="s">
        <v>1246</v>
      </c>
      <c r="G97" s="206" t="s">
        <v>806</v>
      </c>
      <c r="H97" s="207">
        <v>1</v>
      </c>
      <c r="I97" s="208"/>
      <c r="J97" s="209">
        <f>ROUND(I97*H97,2)</f>
        <v>0</v>
      </c>
      <c r="K97" s="205" t="s">
        <v>19</v>
      </c>
      <c r="L97" s="43"/>
      <c r="M97" s="210" t="s">
        <v>19</v>
      </c>
      <c r="N97" s="211" t="s">
        <v>45</v>
      </c>
      <c r="O97" s="83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4" t="s">
        <v>1225</v>
      </c>
      <c r="AT97" s="214" t="s">
        <v>140</v>
      </c>
      <c r="AU97" s="214" t="s">
        <v>84</v>
      </c>
      <c r="AY97" s="16" t="s">
        <v>138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6" t="s">
        <v>82</v>
      </c>
      <c r="BK97" s="215">
        <f>ROUND(I97*H97,2)</f>
        <v>0</v>
      </c>
      <c r="BL97" s="16" t="s">
        <v>1225</v>
      </c>
      <c r="BM97" s="214" t="s">
        <v>1247</v>
      </c>
    </row>
    <row r="98" s="12" customFormat="1" ht="22.8" customHeight="1">
      <c r="A98" s="12"/>
      <c r="B98" s="187"/>
      <c r="C98" s="188"/>
      <c r="D98" s="189" t="s">
        <v>73</v>
      </c>
      <c r="E98" s="201" t="s">
        <v>1248</v>
      </c>
      <c r="F98" s="201" t="s">
        <v>1249</v>
      </c>
      <c r="G98" s="188"/>
      <c r="H98" s="188"/>
      <c r="I98" s="191"/>
      <c r="J98" s="202">
        <f>BK98</f>
        <v>0</v>
      </c>
      <c r="K98" s="188"/>
      <c r="L98" s="193"/>
      <c r="M98" s="194"/>
      <c r="N98" s="195"/>
      <c r="O98" s="195"/>
      <c r="P98" s="196">
        <f>P99</f>
        <v>0</v>
      </c>
      <c r="Q98" s="195"/>
      <c r="R98" s="196">
        <f>R99</f>
        <v>0</v>
      </c>
      <c r="S98" s="195"/>
      <c r="T98" s="197">
        <f>T99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8" t="s">
        <v>165</v>
      </c>
      <c r="AT98" s="199" t="s">
        <v>73</v>
      </c>
      <c r="AU98" s="199" t="s">
        <v>82</v>
      </c>
      <c r="AY98" s="198" t="s">
        <v>138</v>
      </c>
      <c r="BK98" s="200">
        <f>BK99</f>
        <v>0</v>
      </c>
    </row>
    <row r="99" s="2" customFormat="1" ht="16.5" customHeight="1">
      <c r="A99" s="37"/>
      <c r="B99" s="38"/>
      <c r="C99" s="203" t="s">
        <v>175</v>
      </c>
      <c r="D99" s="203" t="s">
        <v>140</v>
      </c>
      <c r="E99" s="204" t="s">
        <v>1250</v>
      </c>
      <c r="F99" s="205" t="s">
        <v>1249</v>
      </c>
      <c r="G99" s="206" t="s">
        <v>806</v>
      </c>
      <c r="H99" s="207">
        <v>1</v>
      </c>
      <c r="I99" s="208"/>
      <c r="J99" s="209">
        <f>ROUND(I99*H99,2)</f>
        <v>0</v>
      </c>
      <c r="K99" s="205" t="s">
        <v>19</v>
      </c>
      <c r="L99" s="43"/>
      <c r="M99" s="262" t="s">
        <v>19</v>
      </c>
      <c r="N99" s="263" t="s">
        <v>45</v>
      </c>
      <c r="O99" s="259"/>
      <c r="P99" s="264">
        <f>O99*H99</f>
        <v>0</v>
      </c>
      <c r="Q99" s="264">
        <v>0</v>
      </c>
      <c r="R99" s="264">
        <f>Q99*H99</f>
        <v>0</v>
      </c>
      <c r="S99" s="264">
        <v>0</v>
      </c>
      <c r="T99" s="265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4" t="s">
        <v>1225</v>
      </c>
      <c r="AT99" s="214" t="s">
        <v>140</v>
      </c>
      <c r="AU99" s="214" t="s">
        <v>84</v>
      </c>
      <c r="AY99" s="16" t="s">
        <v>138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6" t="s">
        <v>82</v>
      </c>
      <c r="BK99" s="215">
        <f>ROUND(I99*H99,2)</f>
        <v>0</v>
      </c>
      <c r="BL99" s="16" t="s">
        <v>1225</v>
      </c>
      <c r="BM99" s="214" t="s">
        <v>1251</v>
      </c>
    </row>
    <row r="100" s="2" customFormat="1" ht="6.96" customHeight="1">
      <c r="A100" s="37"/>
      <c r="B100" s="58"/>
      <c r="C100" s="59"/>
      <c r="D100" s="59"/>
      <c r="E100" s="59"/>
      <c r="F100" s="59"/>
      <c r="G100" s="59"/>
      <c r="H100" s="59"/>
      <c r="I100" s="59"/>
      <c r="J100" s="59"/>
      <c r="K100" s="59"/>
      <c r="L100" s="43"/>
      <c r="M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</sheetData>
  <sheetProtection sheet="1" autoFilter="0" formatColumns="0" formatRows="0" objects="1" scenarios="1" spinCount="100000" saltValue="kuYbPaQeLUtDhlo7QPhROBV/2GGJM/5ocBxy4zwEEde+bBM+ogO6NDn0qxVz4+WrWFQmWeodlo/jwRClIrIW4A==" hashValue="IiKC3VbSNpyCz4yBE/NFY5EBg7F1zmK7Q/7bsbrnEUSGcSTrN4eFHGBOAywCu1HFdqvxwNU+4XDdqlkk+uw7og==" algorithmName="SHA-512" password="CC35"/>
  <autoFilter ref="C84:K99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84</v>
      </c>
    </row>
    <row r="4" s="1" customFormat="1" ht="24.96" customHeight="1">
      <c r="B4" s="19"/>
      <c r="D4" s="129" t="s">
        <v>109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Rekonstrukce školního hřiště u Gymnázia Luďka Pika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110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111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15. 11. 2022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34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35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37</v>
      </c>
      <c r="E23" s="37"/>
      <c r="F23" s="37"/>
      <c r="G23" s="37"/>
      <c r="H23" s="37"/>
      <c r="I23" s="131" t="s">
        <v>26</v>
      </c>
      <c r="J23" s="135" t="s">
        <v>34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38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37"/>
      <c r="B27" s="138"/>
      <c r="C27" s="137"/>
      <c r="D27" s="137"/>
      <c r="E27" s="139" t="s">
        <v>112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40</v>
      </c>
      <c r="E30" s="37"/>
      <c r="F30" s="37"/>
      <c r="G30" s="37"/>
      <c r="H30" s="37"/>
      <c r="I30" s="37"/>
      <c r="J30" s="143">
        <f>ROUND(J85,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42</v>
      </c>
      <c r="G32" s="37"/>
      <c r="H32" s="37"/>
      <c r="I32" s="144" t="s">
        <v>41</v>
      </c>
      <c r="J32" s="144" t="s">
        <v>43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44</v>
      </c>
      <c r="E33" s="131" t="s">
        <v>45</v>
      </c>
      <c r="F33" s="146">
        <f>ROUND((SUM(BE85:BE207)),  2)</f>
        <v>0</v>
      </c>
      <c r="G33" s="37"/>
      <c r="H33" s="37"/>
      <c r="I33" s="147">
        <v>0.20999999999999999</v>
      </c>
      <c r="J33" s="146">
        <f>ROUND(((SUM(BE85:BE207))*I33),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46</v>
      </c>
      <c r="F34" s="146">
        <f>ROUND((SUM(BF85:BF207)),  2)</f>
        <v>0</v>
      </c>
      <c r="G34" s="37"/>
      <c r="H34" s="37"/>
      <c r="I34" s="147">
        <v>0.14999999999999999</v>
      </c>
      <c r="J34" s="146">
        <f>ROUND(((SUM(BF85:BF207))*I34),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47</v>
      </c>
      <c r="F35" s="146">
        <f>ROUND((SUM(BG85:BG207)),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48</v>
      </c>
      <c r="F36" s="146">
        <f>ROUND((SUM(BH85:BH207)),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49</v>
      </c>
      <c r="F37" s="146">
        <f>ROUND((SUM(BI85:BI207)),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50</v>
      </c>
      <c r="E39" s="150"/>
      <c r="F39" s="150"/>
      <c r="G39" s="151" t="s">
        <v>51</v>
      </c>
      <c r="H39" s="152" t="s">
        <v>52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113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Rekonstrukce školního hřiště u Gymnázia Luďka Pika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110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00 - Bourací práce a kácení stromů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>Opavská č.p. 21, 312 17 PLzeň 4</v>
      </c>
      <c r="G52" s="39"/>
      <c r="H52" s="39"/>
      <c r="I52" s="31" t="s">
        <v>23</v>
      </c>
      <c r="J52" s="71" t="str">
        <f>IF(J12="","",J12)</f>
        <v>15. 11. 2022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Gymnázium Luďka Pika</v>
      </c>
      <c r="G54" s="39"/>
      <c r="H54" s="39"/>
      <c r="I54" s="31" t="s">
        <v>33</v>
      </c>
      <c r="J54" s="35" t="str">
        <f>E21</f>
        <v>Ing. Michaela Kaislerová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37</v>
      </c>
      <c r="J55" s="35" t="str">
        <f>E24</f>
        <v>Ing. Michaela Kaislerová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114</v>
      </c>
      <c r="D57" s="161"/>
      <c r="E57" s="161"/>
      <c r="F57" s="161"/>
      <c r="G57" s="161"/>
      <c r="H57" s="161"/>
      <c r="I57" s="161"/>
      <c r="J57" s="162" t="s">
        <v>115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72</v>
      </c>
      <c r="D59" s="39"/>
      <c r="E59" s="39"/>
      <c r="F59" s="39"/>
      <c r="G59" s="39"/>
      <c r="H59" s="39"/>
      <c r="I59" s="39"/>
      <c r="J59" s="101">
        <f>J85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116</v>
      </c>
    </row>
    <row r="60" hidden="1" s="9" customFormat="1" ht="24.96" customHeight="1">
      <c r="A60" s="9"/>
      <c r="B60" s="164"/>
      <c r="C60" s="165"/>
      <c r="D60" s="166" t="s">
        <v>117</v>
      </c>
      <c r="E60" s="167"/>
      <c r="F60" s="167"/>
      <c r="G60" s="167"/>
      <c r="H60" s="167"/>
      <c r="I60" s="167"/>
      <c r="J60" s="168">
        <f>J86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0"/>
      <c r="C61" s="171"/>
      <c r="D61" s="172" t="s">
        <v>118</v>
      </c>
      <c r="E61" s="173"/>
      <c r="F61" s="173"/>
      <c r="G61" s="173"/>
      <c r="H61" s="173"/>
      <c r="I61" s="173"/>
      <c r="J61" s="174">
        <f>J87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0"/>
      <c r="C62" s="171"/>
      <c r="D62" s="172" t="s">
        <v>119</v>
      </c>
      <c r="E62" s="173"/>
      <c r="F62" s="173"/>
      <c r="G62" s="173"/>
      <c r="H62" s="173"/>
      <c r="I62" s="173"/>
      <c r="J62" s="174">
        <f>J152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0"/>
      <c r="C63" s="171"/>
      <c r="D63" s="172" t="s">
        <v>120</v>
      </c>
      <c r="E63" s="173"/>
      <c r="F63" s="173"/>
      <c r="G63" s="173"/>
      <c r="H63" s="173"/>
      <c r="I63" s="173"/>
      <c r="J63" s="174">
        <f>J184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9" customFormat="1" ht="24.96" customHeight="1">
      <c r="A64" s="9"/>
      <c r="B64" s="164"/>
      <c r="C64" s="165"/>
      <c r="D64" s="166" t="s">
        <v>121</v>
      </c>
      <c r="E64" s="167"/>
      <c r="F64" s="167"/>
      <c r="G64" s="167"/>
      <c r="H64" s="167"/>
      <c r="I64" s="167"/>
      <c r="J64" s="168">
        <f>J200</f>
        <v>0</v>
      </c>
      <c r="K64" s="165"/>
      <c r="L64" s="16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70"/>
      <c r="C65" s="171"/>
      <c r="D65" s="172" t="s">
        <v>122</v>
      </c>
      <c r="E65" s="173"/>
      <c r="F65" s="173"/>
      <c r="G65" s="173"/>
      <c r="H65" s="173"/>
      <c r="I65" s="173"/>
      <c r="J65" s="174">
        <f>J201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hidden="1"/>
    <row r="69" hidden="1"/>
    <row r="70" hidden="1"/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123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59" t="str">
        <f>E7</f>
        <v>Rekonstrukce školního hřiště u Gymnázia Luďka Pika</v>
      </c>
      <c r="F75" s="31"/>
      <c r="G75" s="31"/>
      <c r="H75" s="31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110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E9</f>
        <v>00 - Bourací práce a kácení stromů</v>
      </c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F12</f>
        <v>Opavská č.p. 21, 312 17 PLzeň 4</v>
      </c>
      <c r="G79" s="39"/>
      <c r="H79" s="39"/>
      <c r="I79" s="31" t="s">
        <v>23</v>
      </c>
      <c r="J79" s="71" t="str">
        <f>IF(J12="","",J12)</f>
        <v>15. 11. 2022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25</v>
      </c>
      <c r="D81" s="39"/>
      <c r="E81" s="39"/>
      <c r="F81" s="26" t="str">
        <f>E15</f>
        <v>Gymnázium Luďka Pika</v>
      </c>
      <c r="G81" s="39"/>
      <c r="H81" s="39"/>
      <c r="I81" s="31" t="s">
        <v>33</v>
      </c>
      <c r="J81" s="35" t="str">
        <f>E21</f>
        <v>Ing. Michaela Kaislerová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31</v>
      </c>
      <c r="D82" s="39"/>
      <c r="E82" s="39"/>
      <c r="F82" s="26" t="str">
        <f>IF(E18="","",E18)</f>
        <v>Vyplň údaj</v>
      </c>
      <c r="G82" s="39"/>
      <c r="H82" s="39"/>
      <c r="I82" s="31" t="s">
        <v>37</v>
      </c>
      <c r="J82" s="35" t="str">
        <f>E24</f>
        <v>Ing. Michaela Kaislerová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1" customFormat="1" ht="29.28" customHeight="1">
      <c r="A84" s="176"/>
      <c r="B84" s="177"/>
      <c r="C84" s="178" t="s">
        <v>124</v>
      </c>
      <c r="D84" s="179" t="s">
        <v>59</v>
      </c>
      <c r="E84" s="179" t="s">
        <v>55</v>
      </c>
      <c r="F84" s="179" t="s">
        <v>56</v>
      </c>
      <c r="G84" s="179" t="s">
        <v>125</v>
      </c>
      <c r="H84" s="179" t="s">
        <v>126</v>
      </c>
      <c r="I84" s="179" t="s">
        <v>127</v>
      </c>
      <c r="J84" s="179" t="s">
        <v>115</v>
      </c>
      <c r="K84" s="180" t="s">
        <v>128</v>
      </c>
      <c r="L84" s="181"/>
      <c r="M84" s="91" t="s">
        <v>19</v>
      </c>
      <c r="N84" s="92" t="s">
        <v>44</v>
      </c>
      <c r="O84" s="92" t="s">
        <v>129</v>
      </c>
      <c r="P84" s="92" t="s">
        <v>130</v>
      </c>
      <c r="Q84" s="92" t="s">
        <v>131</v>
      </c>
      <c r="R84" s="92" t="s">
        <v>132</v>
      </c>
      <c r="S84" s="92" t="s">
        <v>133</v>
      </c>
      <c r="T84" s="93" t="s">
        <v>134</v>
      </c>
      <c r="U84" s="176"/>
      <c r="V84" s="176"/>
      <c r="W84" s="176"/>
      <c r="X84" s="176"/>
      <c r="Y84" s="176"/>
      <c r="Z84" s="176"/>
      <c r="AA84" s="176"/>
      <c r="AB84" s="176"/>
      <c r="AC84" s="176"/>
      <c r="AD84" s="176"/>
      <c r="AE84" s="176"/>
    </row>
    <row r="85" s="2" customFormat="1" ht="22.8" customHeight="1">
      <c r="A85" s="37"/>
      <c r="B85" s="38"/>
      <c r="C85" s="98" t="s">
        <v>135</v>
      </c>
      <c r="D85" s="39"/>
      <c r="E85" s="39"/>
      <c r="F85" s="39"/>
      <c r="G85" s="39"/>
      <c r="H85" s="39"/>
      <c r="I85" s="39"/>
      <c r="J85" s="182">
        <f>BK85</f>
        <v>0</v>
      </c>
      <c r="K85" s="39"/>
      <c r="L85" s="43"/>
      <c r="M85" s="94"/>
      <c r="N85" s="183"/>
      <c r="O85" s="95"/>
      <c r="P85" s="184">
        <f>P86+P200</f>
        <v>0</v>
      </c>
      <c r="Q85" s="95"/>
      <c r="R85" s="184">
        <f>R86+R200</f>
        <v>0</v>
      </c>
      <c r="S85" s="95"/>
      <c r="T85" s="185">
        <f>T86+T200</f>
        <v>1621.3117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73</v>
      </c>
      <c r="AU85" s="16" t="s">
        <v>116</v>
      </c>
      <c r="BK85" s="186">
        <f>BK86+BK200</f>
        <v>0</v>
      </c>
    </row>
    <row r="86" s="12" customFormat="1" ht="25.92" customHeight="1">
      <c r="A86" s="12"/>
      <c r="B86" s="187"/>
      <c r="C86" s="188"/>
      <c r="D86" s="189" t="s">
        <v>73</v>
      </c>
      <c r="E86" s="190" t="s">
        <v>136</v>
      </c>
      <c r="F86" s="190" t="s">
        <v>137</v>
      </c>
      <c r="G86" s="188"/>
      <c r="H86" s="188"/>
      <c r="I86" s="191"/>
      <c r="J86" s="192">
        <f>BK86</f>
        <v>0</v>
      </c>
      <c r="K86" s="188"/>
      <c r="L86" s="193"/>
      <c r="M86" s="194"/>
      <c r="N86" s="195"/>
      <c r="O86" s="195"/>
      <c r="P86" s="196">
        <f>P87+P152+P184</f>
        <v>0</v>
      </c>
      <c r="Q86" s="195"/>
      <c r="R86" s="196">
        <f>R87+R152+R184</f>
        <v>0</v>
      </c>
      <c r="S86" s="195"/>
      <c r="T86" s="197">
        <f>T87+T152+T184</f>
        <v>1620.8377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8" t="s">
        <v>82</v>
      </c>
      <c r="AT86" s="199" t="s">
        <v>73</v>
      </c>
      <c r="AU86" s="199" t="s">
        <v>74</v>
      </c>
      <c r="AY86" s="198" t="s">
        <v>138</v>
      </c>
      <c r="BK86" s="200">
        <f>BK87+BK152+BK184</f>
        <v>0</v>
      </c>
    </row>
    <row r="87" s="12" customFormat="1" ht="22.8" customHeight="1">
      <c r="A87" s="12"/>
      <c r="B87" s="187"/>
      <c r="C87" s="188"/>
      <c r="D87" s="189" t="s">
        <v>73</v>
      </c>
      <c r="E87" s="201" t="s">
        <v>82</v>
      </c>
      <c r="F87" s="201" t="s">
        <v>139</v>
      </c>
      <c r="G87" s="188"/>
      <c r="H87" s="188"/>
      <c r="I87" s="191"/>
      <c r="J87" s="202">
        <f>BK87</f>
        <v>0</v>
      </c>
      <c r="K87" s="188"/>
      <c r="L87" s="193"/>
      <c r="M87" s="194"/>
      <c r="N87" s="195"/>
      <c r="O87" s="195"/>
      <c r="P87" s="196">
        <f>SUM(P88:P151)</f>
        <v>0</v>
      </c>
      <c r="Q87" s="195"/>
      <c r="R87" s="196">
        <f>SUM(R88:R151)</f>
        <v>0</v>
      </c>
      <c r="S87" s="195"/>
      <c r="T87" s="197">
        <f>SUM(T88:T151)</f>
        <v>683.0107999999999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8" t="s">
        <v>82</v>
      </c>
      <c r="AT87" s="199" t="s">
        <v>73</v>
      </c>
      <c r="AU87" s="199" t="s">
        <v>82</v>
      </c>
      <c r="AY87" s="198" t="s">
        <v>138</v>
      </c>
      <c r="BK87" s="200">
        <f>SUM(BK88:BK151)</f>
        <v>0</v>
      </c>
    </row>
    <row r="88" s="2" customFormat="1" ht="24.15" customHeight="1">
      <c r="A88" s="37"/>
      <c r="B88" s="38"/>
      <c r="C88" s="203" t="s">
        <v>82</v>
      </c>
      <c r="D88" s="203" t="s">
        <v>140</v>
      </c>
      <c r="E88" s="204" t="s">
        <v>141</v>
      </c>
      <c r="F88" s="205" t="s">
        <v>142</v>
      </c>
      <c r="G88" s="206" t="s">
        <v>143</v>
      </c>
      <c r="H88" s="207">
        <v>415</v>
      </c>
      <c r="I88" s="208"/>
      <c r="J88" s="209">
        <f>ROUND(I88*H88,2)</f>
        <v>0</v>
      </c>
      <c r="K88" s="205" t="s">
        <v>144</v>
      </c>
      <c r="L88" s="43"/>
      <c r="M88" s="210" t="s">
        <v>19</v>
      </c>
      <c r="N88" s="211" t="s">
        <v>45</v>
      </c>
      <c r="O88" s="83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4" t="s">
        <v>145</v>
      </c>
      <c r="AT88" s="214" t="s">
        <v>140</v>
      </c>
      <c r="AU88" s="214" t="s">
        <v>84</v>
      </c>
      <c r="AY88" s="16" t="s">
        <v>138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6" t="s">
        <v>82</v>
      </c>
      <c r="BK88" s="215">
        <f>ROUND(I88*H88,2)</f>
        <v>0</v>
      </c>
      <c r="BL88" s="16" t="s">
        <v>145</v>
      </c>
      <c r="BM88" s="214" t="s">
        <v>146</v>
      </c>
    </row>
    <row r="89" s="2" customFormat="1">
      <c r="A89" s="37"/>
      <c r="B89" s="38"/>
      <c r="C89" s="39"/>
      <c r="D89" s="216" t="s">
        <v>147</v>
      </c>
      <c r="E89" s="39"/>
      <c r="F89" s="217" t="s">
        <v>148</v>
      </c>
      <c r="G89" s="39"/>
      <c r="H89" s="39"/>
      <c r="I89" s="218"/>
      <c r="J89" s="39"/>
      <c r="K89" s="39"/>
      <c r="L89" s="43"/>
      <c r="M89" s="219"/>
      <c r="N89" s="220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147</v>
      </c>
      <c r="AU89" s="16" t="s">
        <v>84</v>
      </c>
    </row>
    <row r="90" s="13" customFormat="1">
      <c r="A90" s="13"/>
      <c r="B90" s="221"/>
      <c r="C90" s="222"/>
      <c r="D90" s="223" t="s">
        <v>149</v>
      </c>
      <c r="E90" s="224" t="s">
        <v>19</v>
      </c>
      <c r="F90" s="225" t="s">
        <v>150</v>
      </c>
      <c r="G90" s="222"/>
      <c r="H90" s="226">
        <v>415</v>
      </c>
      <c r="I90" s="227"/>
      <c r="J90" s="222"/>
      <c r="K90" s="222"/>
      <c r="L90" s="228"/>
      <c r="M90" s="229"/>
      <c r="N90" s="230"/>
      <c r="O90" s="230"/>
      <c r="P90" s="230"/>
      <c r="Q90" s="230"/>
      <c r="R90" s="230"/>
      <c r="S90" s="230"/>
      <c r="T90" s="231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2" t="s">
        <v>149</v>
      </c>
      <c r="AU90" s="232" t="s">
        <v>84</v>
      </c>
      <c r="AV90" s="13" t="s">
        <v>84</v>
      </c>
      <c r="AW90" s="13" t="s">
        <v>36</v>
      </c>
      <c r="AX90" s="13" t="s">
        <v>82</v>
      </c>
      <c r="AY90" s="232" t="s">
        <v>138</v>
      </c>
    </row>
    <row r="91" s="2" customFormat="1" ht="33" customHeight="1">
      <c r="A91" s="37"/>
      <c r="B91" s="38"/>
      <c r="C91" s="203" t="s">
        <v>84</v>
      </c>
      <c r="D91" s="203" t="s">
        <v>140</v>
      </c>
      <c r="E91" s="204" t="s">
        <v>151</v>
      </c>
      <c r="F91" s="205" t="s">
        <v>152</v>
      </c>
      <c r="G91" s="206" t="s">
        <v>153</v>
      </c>
      <c r="H91" s="207">
        <v>9</v>
      </c>
      <c r="I91" s="208"/>
      <c r="J91" s="209">
        <f>ROUND(I91*H91,2)</f>
        <v>0</v>
      </c>
      <c r="K91" s="205" t="s">
        <v>144</v>
      </c>
      <c r="L91" s="43"/>
      <c r="M91" s="210" t="s">
        <v>19</v>
      </c>
      <c r="N91" s="211" t="s">
        <v>45</v>
      </c>
      <c r="O91" s="83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4" t="s">
        <v>145</v>
      </c>
      <c r="AT91" s="214" t="s">
        <v>140</v>
      </c>
      <c r="AU91" s="214" t="s">
        <v>84</v>
      </c>
      <c r="AY91" s="16" t="s">
        <v>138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6" t="s">
        <v>82</v>
      </c>
      <c r="BK91" s="215">
        <f>ROUND(I91*H91,2)</f>
        <v>0</v>
      </c>
      <c r="BL91" s="16" t="s">
        <v>145</v>
      </c>
      <c r="BM91" s="214" t="s">
        <v>154</v>
      </c>
    </row>
    <row r="92" s="2" customFormat="1">
      <c r="A92" s="37"/>
      <c r="B92" s="38"/>
      <c r="C92" s="39"/>
      <c r="D92" s="216" t="s">
        <v>147</v>
      </c>
      <c r="E92" s="39"/>
      <c r="F92" s="217" t="s">
        <v>155</v>
      </c>
      <c r="G92" s="39"/>
      <c r="H92" s="39"/>
      <c r="I92" s="218"/>
      <c r="J92" s="39"/>
      <c r="K92" s="39"/>
      <c r="L92" s="43"/>
      <c r="M92" s="219"/>
      <c r="N92" s="220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147</v>
      </c>
      <c r="AU92" s="16" t="s">
        <v>84</v>
      </c>
    </row>
    <row r="93" s="2" customFormat="1" ht="33" customHeight="1">
      <c r="A93" s="37"/>
      <c r="B93" s="38"/>
      <c r="C93" s="203" t="s">
        <v>156</v>
      </c>
      <c r="D93" s="203" t="s">
        <v>140</v>
      </c>
      <c r="E93" s="204" t="s">
        <v>157</v>
      </c>
      <c r="F93" s="205" t="s">
        <v>158</v>
      </c>
      <c r="G93" s="206" t="s">
        <v>153</v>
      </c>
      <c r="H93" s="207">
        <v>1</v>
      </c>
      <c r="I93" s="208"/>
      <c r="J93" s="209">
        <f>ROUND(I93*H93,2)</f>
        <v>0</v>
      </c>
      <c r="K93" s="205" t="s">
        <v>144</v>
      </c>
      <c r="L93" s="43"/>
      <c r="M93" s="210" t="s">
        <v>19</v>
      </c>
      <c r="N93" s="211" t="s">
        <v>45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145</v>
      </c>
      <c r="AT93" s="214" t="s">
        <v>140</v>
      </c>
      <c r="AU93" s="214" t="s">
        <v>84</v>
      </c>
      <c r="AY93" s="16" t="s">
        <v>138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82</v>
      </c>
      <c r="BK93" s="215">
        <f>ROUND(I93*H93,2)</f>
        <v>0</v>
      </c>
      <c r="BL93" s="16" t="s">
        <v>145</v>
      </c>
      <c r="BM93" s="214" t="s">
        <v>159</v>
      </c>
    </row>
    <row r="94" s="2" customFormat="1">
      <c r="A94" s="37"/>
      <c r="B94" s="38"/>
      <c r="C94" s="39"/>
      <c r="D94" s="216" t="s">
        <v>147</v>
      </c>
      <c r="E94" s="39"/>
      <c r="F94" s="217" t="s">
        <v>160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147</v>
      </c>
      <c r="AU94" s="16" t="s">
        <v>84</v>
      </c>
    </row>
    <row r="95" s="2" customFormat="1" ht="33" customHeight="1">
      <c r="A95" s="37"/>
      <c r="B95" s="38"/>
      <c r="C95" s="203" t="s">
        <v>145</v>
      </c>
      <c r="D95" s="203" t="s">
        <v>140</v>
      </c>
      <c r="E95" s="204" t="s">
        <v>161</v>
      </c>
      <c r="F95" s="205" t="s">
        <v>162</v>
      </c>
      <c r="G95" s="206" t="s">
        <v>153</v>
      </c>
      <c r="H95" s="207">
        <v>3</v>
      </c>
      <c r="I95" s="208"/>
      <c r="J95" s="209">
        <f>ROUND(I95*H95,2)</f>
        <v>0</v>
      </c>
      <c r="K95" s="205" t="s">
        <v>144</v>
      </c>
      <c r="L95" s="43"/>
      <c r="M95" s="210" t="s">
        <v>19</v>
      </c>
      <c r="N95" s="211" t="s">
        <v>45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145</v>
      </c>
      <c r="AT95" s="214" t="s">
        <v>140</v>
      </c>
      <c r="AU95" s="214" t="s">
        <v>84</v>
      </c>
      <c r="AY95" s="16" t="s">
        <v>138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82</v>
      </c>
      <c r="BK95" s="215">
        <f>ROUND(I95*H95,2)</f>
        <v>0</v>
      </c>
      <c r="BL95" s="16" t="s">
        <v>145</v>
      </c>
      <c r="BM95" s="214" t="s">
        <v>163</v>
      </c>
    </row>
    <row r="96" s="2" customFormat="1">
      <c r="A96" s="37"/>
      <c r="B96" s="38"/>
      <c r="C96" s="39"/>
      <c r="D96" s="216" t="s">
        <v>147</v>
      </c>
      <c r="E96" s="39"/>
      <c r="F96" s="217" t="s">
        <v>164</v>
      </c>
      <c r="G96" s="39"/>
      <c r="H96" s="39"/>
      <c r="I96" s="218"/>
      <c r="J96" s="39"/>
      <c r="K96" s="39"/>
      <c r="L96" s="43"/>
      <c r="M96" s="219"/>
      <c r="N96" s="220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147</v>
      </c>
      <c r="AU96" s="16" t="s">
        <v>84</v>
      </c>
    </row>
    <row r="97" s="2" customFormat="1" ht="33" customHeight="1">
      <c r="A97" s="37"/>
      <c r="B97" s="38"/>
      <c r="C97" s="203" t="s">
        <v>165</v>
      </c>
      <c r="D97" s="203" t="s">
        <v>140</v>
      </c>
      <c r="E97" s="204" t="s">
        <v>166</v>
      </c>
      <c r="F97" s="205" t="s">
        <v>167</v>
      </c>
      <c r="G97" s="206" t="s">
        <v>153</v>
      </c>
      <c r="H97" s="207">
        <v>1</v>
      </c>
      <c r="I97" s="208"/>
      <c r="J97" s="209">
        <f>ROUND(I97*H97,2)</f>
        <v>0</v>
      </c>
      <c r="K97" s="205" t="s">
        <v>144</v>
      </c>
      <c r="L97" s="43"/>
      <c r="M97" s="210" t="s">
        <v>19</v>
      </c>
      <c r="N97" s="211" t="s">
        <v>45</v>
      </c>
      <c r="O97" s="83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4" t="s">
        <v>145</v>
      </c>
      <c r="AT97" s="214" t="s">
        <v>140</v>
      </c>
      <c r="AU97" s="214" t="s">
        <v>84</v>
      </c>
      <c r="AY97" s="16" t="s">
        <v>138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6" t="s">
        <v>82</v>
      </c>
      <c r="BK97" s="215">
        <f>ROUND(I97*H97,2)</f>
        <v>0</v>
      </c>
      <c r="BL97" s="16" t="s">
        <v>145</v>
      </c>
      <c r="BM97" s="214" t="s">
        <v>168</v>
      </c>
    </row>
    <row r="98" s="2" customFormat="1">
      <c r="A98" s="37"/>
      <c r="B98" s="38"/>
      <c r="C98" s="39"/>
      <c r="D98" s="216" t="s">
        <v>147</v>
      </c>
      <c r="E98" s="39"/>
      <c r="F98" s="217" t="s">
        <v>169</v>
      </c>
      <c r="G98" s="39"/>
      <c r="H98" s="39"/>
      <c r="I98" s="218"/>
      <c r="J98" s="39"/>
      <c r="K98" s="39"/>
      <c r="L98" s="43"/>
      <c r="M98" s="219"/>
      <c r="N98" s="220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147</v>
      </c>
      <c r="AU98" s="16" t="s">
        <v>84</v>
      </c>
    </row>
    <row r="99" s="2" customFormat="1" ht="33" customHeight="1">
      <c r="A99" s="37"/>
      <c r="B99" s="38"/>
      <c r="C99" s="203" t="s">
        <v>170</v>
      </c>
      <c r="D99" s="203" t="s">
        <v>140</v>
      </c>
      <c r="E99" s="204" t="s">
        <v>171</v>
      </c>
      <c r="F99" s="205" t="s">
        <v>172</v>
      </c>
      <c r="G99" s="206" t="s">
        <v>153</v>
      </c>
      <c r="H99" s="207">
        <v>1</v>
      </c>
      <c r="I99" s="208"/>
      <c r="J99" s="209">
        <f>ROUND(I99*H99,2)</f>
        <v>0</v>
      </c>
      <c r="K99" s="205" t="s">
        <v>144</v>
      </c>
      <c r="L99" s="43"/>
      <c r="M99" s="210" t="s">
        <v>19</v>
      </c>
      <c r="N99" s="211" t="s">
        <v>45</v>
      </c>
      <c r="O99" s="83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4" t="s">
        <v>145</v>
      </c>
      <c r="AT99" s="214" t="s">
        <v>140</v>
      </c>
      <c r="AU99" s="214" t="s">
        <v>84</v>
      </c>
      <c r="AY99" s="16" t="s">
        <v>138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6" t="s">
        <v>82</v>
      </c>
      <c r="BK99" s="215">
        <f>ROUND(I99*H99,2)</f>
        <v>0</v>
      </c>
      <c r="BL99" s="16" t="s">
        <v>145</v>
      </c>
      <c r="BM99" s="214" t="s">
        <v>173</v>
      </c>
    </row>
    <row r="100" s="2" customFormat="1">
      <c r="A100" s="37"/>
      <c r="B100" s="38"/>
      <c r="C100" s="39"/>
      <c r="D100" s="216" t="s">
        <v>147</v>
      </c>
      <c r="E100" s="39"/>
      <c r="F100" s="217" t="s">
        <v>174</v>
      </c>
      <c r="G100" s="39"/>
      <c r="H100" s="39"/>
      <c r="I100" s="218"/>
      <c r="J100" s="39"/>
      <c r="K100" s="39"/>
      <c r="L100" s="43"/>
      <c r="M100" s="219"/>
      <c r="N100" s="220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147</v>
      </c>
      <c r="AU100" s="16" t="s">
        <v>84</v>
      </c>
    </row>
    <row r="101" s="2" customFormat="1" ht="33" customHeight="1">
      <c r="A101" s="37"/>
      <c r="B101" s="38"/>
      <c r="C101" s="203" t="s">
        <v>175</v>
      </c>
      <c r="D101" s="203" t="s">
        <v>140</v>
      </c>
      <c r="E101" s="204" t="s">
        <v>176</v>
      </c>
      <c r="F101" s="205" t="s">
        <v>177</v>
      </c>
      <c r="G101" s="206" t="s">
        <v>153</v>
      </c>
      <c r="H101" s="207">
        <v>4</v>
      </c>
      <c r="I101" s="208"/>
      <c r="J101" s="209">
        <f>ROUND(I101*H101,2)</f>
        <v>0</v>
      </c>
      <c r="K101" s="205" t="s">
        <v>144</v>
      </c>
      <c r="L101" s="43"/>
      <c r="M101" s="210" t="s">
        <v>19</v>
      </c>
      <c r="N101" s="211" t="s">
        <v>45</v>
      </c>
      <c r="O101" s="83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4" t="s">
        <v>145</v>
      </c>
      <c r="AT101" s="214" t="s">
        <v>140</v>
      </c>
      <c r="AU101" s="214" t="s">
        <v>84</v>
      </c>
      <c r="AY101" s="16" t="s">
        <v>138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6" t="s">
        <v>82</v>
      </c>
      <c r="BK101" s="215">
        <f>ROUND(I101*H101,2)</f>
        <v>0</v>
      </c>
      <c r="BL101" s="16" t="s">
        <v>145</v>
      </c>
      <c r="BM101" s="214" t="s">
        <v>178</v>
      </c>
    </row>
    <row r="102" s="2" customFormat="1">
      <c r="A102" s="37"/>
      <c r="B102" s="38"/>
      <c r="C102" s="39"/>
      <c r="D102" s="216" t="s">
        <v>147</v>
      </c>
      <c r="E102" s="39"/>
      <c r="F102" s="217" t="s">
        <v>179</v>
      </c>
      <c r="G102" s="39"/>
      <c r="H102" s="39"/>
      <c r="I102" s="218"/>
      <c r="J102" s="39"/>
      <c r="K102" s="39"/>
      <c r="L102" s="43"/>
      <c r="M102" s="219"/>
      <c r="N102" s="220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147</v>
      </c>
      <c r="AU102" s="16" t="s">
        <v>84</v>
      </c>
    </row>
    <row r="103" s="13" customFormat="1">
      <c r="A103" s="13"/>
      <c r="B103" s="221"/>
      <c r="C103" s="222"/>
      <c r="D103" s="223" t="s">
        <v>149</v>
      </c>
      <c r="E103" s="224" t="s">
        <v>19</v>
      </c>
      <c r="F103" s="225" t="s">
        <v>180</v>
      </c>
      <c r="G103" s="222"/>
      <c r="H103" s="226">
        <v>4</v>
      </c>
      <c r="I103" s="227"/>
      <c r="J103" s="222"/>
      <c r="K103" s="222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149</v>
      </c>
      <c r="AU103" s="232" t="s">
        <v>84</v>
      </c>
      <c r="AV103" s="13" t="s">
        <v>84</v>
      </c>
      <c r="AW103" s="13" t="s">
        <v>36</v>
      </c>
      <c r="AX103" s="13" t="s">
        <v>82</v>
      </c>
      <c r="AY103" s="232" t="s">
        <v>138</v>
      </c>
    </row>
    <row r="104" s="2" customFormat="1" ht="33" customHeight="1">
      <c r="A104" s="37"/>
      <c r="B104" s="38"/>
      <c r="C104" s="203" t="s">
        <v>181</v>
      </c>
      <c r="D104" s="203" t="s">
        <v>140</v>
      </c>
      <c r="E104" s="204" t="s">
        <v>182</v>
      </c>
      <c r="F104" s="205" t="s">
        <v>183</v>
      </c>
      <c r="G104" s="206" t="s">
        <v>153</v>
      </c>
      <c r="H104" s="207">
        <v>4</v>
      </c>
      <c r="I104" s="208"/>
      <c r="J104" s="209">
        <f>ROUND(I104*H104,2)</f>
        <v>0</v>
      </c>
      <c r="K104" s="205" t="s">
        <v>144</v>
      </c>
      <c r="L104" s="43"/>
      <c r="M104" s="210" t="s">
        <v>19</v>
      </c>
      <c r="N104" s="211" t="s">
        <v>45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145</v>
      </c>
      <c r="AT104" s="214" t="s">
        <v>140</v>
      </c>
      <c r="AU104" s="214" t="s">
        <v>84</v>
      </c>
      <c r="AY104" s="16" t="s">
        <v>138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82</v>
      </c>
      <c r="BK104" s="215">
        <f>ROUND(I104*H104,2)</f>
        <v>0</v>
      </c>
      <c r="BL104" s="16" t="s">
        <v>145</v>
      </c>
      <c r="BM104" s="214" t="s">
        <v>184</v>
      </c>
    </row>
    <row r="105" s="2" customFormat="1">
      <c r="A105" s="37"/>
      <c r="B105" s="38"/>
      <c r="C105" s="39"/>
      <c r="D105" s="216" t="s">
        <v>147</v>
      </c>
      <c r="E105" s="39"/>
      <c r="F105" s="217" t="s">
        <v>185</v>
      </c>
      <c r="G105" s="39"/>
      <c r="H105" s="39"/>
      <c r="I105" s="218"/>
      <c r="J105" s="39"/>
      <c r="K105" s="39"/>
      <c r="L105" s="43"/>
      <c r="M105" s="219"/>
      <c r="N105" s="220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147</v>
      </c>
      <c r="AU105" s="16" t="s">
        <v>84</v>
      </c>
    </row>
    <row r="106" s="13" customFormat="1">
      <c r="A106" s="13"/>
      <c r="B106" s="221"/>
      <c r="C106" s="222"/>
      <c r="D106" s="223" t="s">
        <v>149</v>
      </c>
      <c r="E106" s="224" t="s">
        <v>19</v>
      </c>
      <c r="F106" s="225" t="s">
        <v>186</v>
      </c>
      <c r="G106" s="222"/>
      <c r="H106" s="226">
        <v>4</v>
      </c>
      <c r="I106" s="227"/>
      <c r="J106" s="222"/>
      <c r="K106" s="222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149</v>
      </c>
      <c r="AU106" s="232" t="s">
        <v>84</v>
      </c>
      <c r="AV106" s="13" t="s">
        <v>84</v>
      </c>
      <c r="AW106" s="13" t="s">
        <v>36</v>
      </c>
      <c r="AX106" s="13" t="s">
        <v>82</v>
      </c>
      <c r="AY106" s="232" t="s">
        <v>138</v>
      </c>
    </row>
    <row r="107" s="2" customFormat="1" ht="33" customHeight="1">
      <c r="A107" s="37"/>
      <c r="B107" s="38"/>
      <c r="C107" s="203" t="s">
        <v>187</v>
      </c>
      <c r="D107" s="203" t="s">
        <v>140</v>
      </c>
      <c r="E107" s="204" t="s">
        <v>188</v>
      </c>
      <c r="F107" s="205" t="s">
        <v>189</v>
      </c>
      <c r="G107" s="206" t="s">
        <v>153</v>
      </c>
      <c r="H107" s="207">
        <v>9</v>
      </c>
      <c r="I107" s="208"/>
      <c r="J107" s="209">
        <f>ROUND(I107*H107,2)</f>
        <v>0</v>
      </c>
      <c r="K107" s="205" t="s">
        <v>144</v>
      </c>
      <c r="L107" s="43"/>
      <c r="M107" s="210" t="s">
        <v>19</v>
      </c>
      <c r="N107" s="211" t="s">
        <v>45</v>
      </c>
      <c r="O107" s="83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145</v>
      </c>
      <c r="AT107" s="214" t="s">
        <v>140</v>
      </c>
      <c r="AU107" s="214" t="s">
        <v>84</v>
      </c>
      <c r="AY107" s="16" t="s">
        <v>138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82</v>
      </c>
      <c r="BK107" s="215">
        <f>ROUND(I107*H107,2)</f>
        <v>0</v>
      </c>
      <c r="BL107" s="16" t="s">
        <v>145</v>
      </c>
      <c r="BM107" s="214" t="s">
        <v>190</v>
      </c>
    </row>
    <row r="108" s="2" customFormat="1">
      <c r="A108" s="37"/>
      <c r="B108" s="38"/>
      <c r="C108" s="39"/>
      <c r="D108" s="216" t="s">
        <v>147</v>
      </c>
      <c r="E108" s="39"/>
      <c r="F108" s="217" t="s">
        <v>191</v>
      </c>
      <c r="G108" s="39"/>
      <c r="H108" s="39"/>
      <c r="I108" s="218"/>
      <c r="J108" s="39"/>
      <c r="K108" s="39"/>
      <c r="L108" s="43"/>
      <c r="M108" s="219"/>
      <c r="N108" s="220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147</v>
      </c>
      <c r="AU108" s="16" t="s">
        <v>84</v>
      </c>
    </row>
    <row r="109" s="2" customFormat="1" ht="33" customHeight="1">
      <c r="A109" s="37"/>
      <c r="B109" s="38"/>
      <c r="C109" s="203" t="s">
        <v>192</v>
      </c>
      <c r="D109" s="203" t="s">
        <v>140</v>
      </c>
      <c r="E109" s="204" t="s">
        <v>193</v>
      </c>
      <c r="F109" s="205" t="s">
        <v>194</v>
      </c>
      <c r="G109" s="206" t="s">
        <v>153</v>
      </c>
      <c r="H109" s="207">
        <v>1</v>
      </c>
      <c r="I109" s="208"/>
      <c r="J109" s="209">
        <f>ROUND(I109*H109,2)</f>
        <v>0</v>
      </c>
      <c r="K109" s="205" t="s">
        <v>144</v>
      </c>
      <c r="L109" s="43"/>
      <c r="M109" s="210" t="s">
        <v>19</v>
      </c>
      <c r="N109" s="211" t="s">
        <v>45</v>
      </c>
      <c r="O109" s="83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4" t="s">
        <v>145</v>
      </c>
      <c r="AT109" s="214" t="s">
        <v>140</v>
      </c>
      <c r="AU109" s="214" t="s">
        <v>84</v>
      </c>
      <c r="AY109" s="16" t="s">
        <v>138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6" t="s">
        <v>82</v>
      </c>
      <c r="BK109" s="215">
        <f>ROUND(I109*H109,2)</f>
        <v>0</v>
      </c>
      <c r="BL109" s="16" t="s">
        <v>145</v>
      </c>
      <c r="BM109" s="214" t="s">
        <v>195</v>
      </c>
    </row>
    <row r="110" s="2" customFormat="1">
      <c r="A110" s="37"/>
      <c r="B110" s="38"/>
      <c r="C110" s="39"/>
      <c r="D110" s="216" t="s">
        <v>147</v>
      </c>
      <c r="E110" s="39"/>
      <c r="F110" s="217" t="s">
        <v>196</v>
      </c>
      <c r="G110" s="39"/>
      <c r="H110" s="39"/>
      <c r="I110" s="218"/>
      <c r="J110" s="39"/>
      <c r="K110" s="39"/>
      <c r="L110" s="43"/>
      <c r="M110" s="219"/>
      <c r="N110" s="220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147</v>
      </c>
      <c r="AU110" s="16" t="s">
        <v>84</v>
      </c>
    </row>
    <row r="111" s="2" customFormat="1" ht="33" customHeight="1">
      <c r="A111" s="37"/>
      <c r="B111" s="38"/>
      <c r="C111" s="203" t="s">
        <v>197</v>
      </c>
      <c r="D111" s="203" t="s">
        <v>140</v>
      </c>
      <c r="E111" s="204" t="s">
        <v>198</v>
      </c>
      <c r="F111" s="205" t="s">
        <v>199</v>
      </c>
      <c r="G111" s="206" t="s">
        <v>153</v>
      </c>
      <c r="H111" s="207">
        <v>3</v>
      </c>
      <c r="I111" s="208"/>
      <c r="J111" s="209">
        <f>ROUND(I111*H111,2)</f>
        <v>0</v>
      </c>
      <c r="K111" s="205" t="s">
        <v>144</v>
      </c>
      <c r="L111" s="43"/>
      <c r="M111" s="210" t="s">
        <v>19</v>
      </c>
      <c r="N111" s="211" t="s">
        <v>45</v>
      </c>
      <c r="O111" s="83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4" t="s">
        <v>145</v>
      </c>
      <c r="AT111" s="214" t="s">
        <v>140</v>
      </c>
      <c r="AU111" s="214" t="s">
        <v>84</v>
      </c>
      <c r="AY111" s="16" t="s">
        <v>138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6" t="s">
        <v>82</v>
      </c>
      <c r="BK111" s="215">
        <f>ROUND(I111*H111,2)</f>
        <v>0</v>
      </c>
      <c r="BL111" s="16" t="s">
        <v>145</v>
      </c>
      <c r="BM111" s="214" t="s">
        <v>200</v>
      </c>
    </row>
    <row r="112" s="2" customFormat="1">
      <c r="A112" s="37"/>
      <c r="B112" s="38"/>
      <c r="C112" s="39"/>
      <c r="D112" s="216" t="s">
        <v>147</v>
      </c>
      <c r="E112" s="39"/>
      <c r="F112" s="217" t="s">
        <v>201</v>
      </c>
      <c r="G112" s="39"/>
      <c r="H112" s="39"/>
      <c r="I112" s="218"/>
      <c r="J112" s="39"/>
      <c r="K112" s="39"/>
      <c r="L112" s="43"/>
      <c r="M112" s="219"/>
      <c r="N112" s="220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147</v>
      </c>
      <c r="AU112" s="16" t="s">
        <v>84</v>
      </c>
    </row>
    <row r="113" s="2" customFormat="1" ht="33" customHeight="1">
      <c r="A113" s="37"/>
      <c r="B113" s="38"/>
      <c r="C113" s="203" t="s">
        <v>202</v>
      </c>
      <c r="D113" s="203" t="s">
        <v>140</v>
      </c>
      <c r="E113" s="204" t="s">
        <v>203</v>
      </c>
      <c r="F113" s="205" t="s">
        <v>204</v>
      </c>
      <c r="G113" s="206" t="s">
        <v>153</v>
      </c>
      <c r="H113" s="207">
        <v>1</v>
      </c>
      <c r="I113" s="208"/>
      <c r="J113" s="209">
        <f>ROUND(I113*H113,2)</f>
        <v>0</v>
      </c>
      <c r="K113" s="205" t="s">
        <v>144</v>
      </c>
      <c r="L113" s="43"/>
      <c r="M113" s="210" t="s">
        <v>19</v>
      </c>
      <c r="N113" s="211" t="s">
        <v>45</v>
      </c>
      <c r="O113" s="83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145</v>
      </c>
      <c r="AT113" s="214" t="s">
        <v>140</v>
      </c>
      <c r="AU113" s="214" t="s">
        <v>84</v>
      </c>
      <c r="AY113" s="16" t="s">
        <v>138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82</v>
      </c>
      <c r="BK113" s="215">
        <f>ROUND(I113*H113,2)</f>
        <v>0</v>
      </c>
      <c r="BL113" s="16" t="s">
        <v>145</v>
      </c>
      <c r="BM113" s="214" t="s">
        <v>205</v>
      </c>
    </row>
    <row r="114" s="2" customFormat="1">
      <c r="A114" s="37"/>
      <c r="B114" s="38"/>
      <c r="C114" s="39"/>
      <c r="D114" s="216" t="s">
        <v>147</v>
      </c>
      <c r="E114" s="39"/>
      <c r="F114" s="217" t="s">
        <v>206</v>
      </c>
      <c r="G114" s="39"/>
      <c r="H114" s="39"/>
      <c r="I114" s="218"/>
      <c r="J114" s="39"/>
      <c r="K114" s="39"/>
      <c r="L114" s="43"/>
      <c r="M114" s="219"/>
      <c r="N114" s="220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147</v>
      </c>
      <c r="AU114" s="16" t="s">
        <v>84</v>
      </c>
    </row>
    <row r="115" s="2" customFormat="1" ht="33" customHeight="1">
      <c r="A115" s="37"/>
      <c r="B115" s="38"/>
      <c r="C115" s="203" t="s">
        <v>207</v>
      </c>
      <c r="D115" s="203" t="s">
        <v>140</v>
      </c>
      <c r="E115" s="204" t="s">
        <v>208</v>
      </c>
      <c r="F115" s="205" t="s">
        <v>209</v>
      </c>
      <c r="G115" s="206" t="s">
        <v>153</v>
      </c>
      <c r="H115" s="207">
        <v>1</v>
      </c>
      <c r="I115" s="208"/>
      <c r="J115" s="209">
        <f>ROUND(I115*H115,2)</f>
        <v>0</v>
      </c>
      <c r="K115" s="205" t="s">
        <v>144</v>
      </c>
      <c r="L115" s="43"/>
      <c r="M115" s="210" t="s">
        <v>19</v>
      </c>
      <c r="N115" s="211" t="s">
        <v>45</v>
      </c>
      <c r="O115" s="83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4" t="s">
        <v>145</v>
      </c>
      <c r="AT115" s="214" t="s">
        <v>140</v>
      </c>
      <c r="AU115" s="214" t="s">
        <v>84</v>
      </c>
      <c r="AY115" s="16" t="s">
        <v>138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6" t="s">
        <v>82</v>
      </c>
      <c r="BK115" s="215">
        <f>ROUND(I115*H115,2)</f>
        <v>0</v>
      </c>
      <c r="BL115" s="16" t="s">
        <v>145</v>
      </c>
      <c r="BM115" s="214" t="s">
        <v>210</v>
      </c>
    </row>
    <row r="116" s="2" customFormat="1">
      <c r="A116" s="37"/>
      <c r="B116" s="38"/>
      <c r="C116" s="39"/>
      <c r="D116" s="216" t="s">
        <v>147</v>
      </c>
      <c r="E116" s="39"/>
      <c r="F116" s="217" t="s">
        <v>211</v>
      </c>
      <c r="G116" s="39"/>
      <c r="H116" s="39"/>
      <c r="I116" s="218"/>
      <c r="J116" s="39"/>
      <c r="K116" s="39"/>
      <c r="L116" s="43"/>
      <c r="M116" s="219"/>
      <c r="N116" s="220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147</v>
      </c>
      <c r="AU116" s="16" t="s">
        <v>84</v>
      </c>
    </row>
    <row r="117" s="2" customFormat="1" ht="62.7" customHeight="1">
      <c r="A117" s="37"/>
      <c r="B117" s="38"/>
      <c r="C117" s="203" t="s">
        <v>212</v>
      </c>
      <c r="D117" s="203" t="s">
        <v>140</v>
      </c>
      <c r="E117" s="204" t="s">
        <v>213</v>
      </c>
      <c r="F117" s="205" t="s">
        <v>214</v>
      </c>
      <c r="G117" s="206" t="s">
        <v>143</v>
      </c>
      <c r="H117" s="207">
        <v>1137</v>
      </c>
      <c r="I117" s="208"/>
      <c r="J117" s="209">
        <f>ROUND(I117*H117,2)</f>
        <v>0</v>
      </c>
      <c r="K117" s="205" t="s">
        <v>144</v>
      </c>
      <c r="L117" s="43"/>
      <c r="M117" s="210" t="s">
        <v>19</v>
      </c>
      <c r="N117" s="211" t="s">
        <v>45</v>
      </c>
      <c r="O117" s="83"/>
      <c r="P117" s="212">
        <f>O117*H117</f>
        <v>0</v>
      </c>
      <c r="Q117" s="212">
        <v>0</v>
      </c>
      <c r="R117" s="212">
        <f>Q117*H117</f>
        <v>0</v>
      </c>
      <c r="S117" s="212">
        <v>0.29999999999999999</v>
      </c>
      <c r="T117" s="213">
        <f>S117*H117</f>
        <v>341.09999999999997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4" t="s">
        <v>145</v>
      </c>
      <c r="AT117" s="214" t="s">
        <v>140</v>
      </c>
      <c r="AU117" s="214" t="s">
        <v>84</v>
      </c>
      <c r="AY117" s="16" t="s">
        <v>138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6" t="s">
        <v>82</v>
      </c>
      <c r="BK117" s="215">
        <f>ROUND(I117*H117,2)</f>
        <v>0</v>
      </c>
      <c r="BL117" s="16" t="s">
        <v>145</v>
      </c>
      <c r="BM117" s="214" t="s">
        <v>215</v>
      </c>
    </row>
    <row r="118" s="2" customFormat="1">
      <c r="A118" s="37"/>
      <c r="B118" s="38"/>
      <c r="C118" s="39"/>
      <c r="D118" s="216" t="s">
        <v>147</v>
      </c>
      <c r="E118" s="39"/>
      <c r="F118" s="217" t="s">
        <v>216</v>
      </c>
      <c r="G118" s="39"/>
      <c r="H118" s="39"/>
      <c r="I118" s="218"/>
      <c r="J118" s="39"/>
      <c r="K118" s="39"/>
      <c r="L118" s="43"/>
      <c r="M118" s="219"/>
      <c r="N118" s="220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147</v>
      </c>
      <c r="AU118" s="16" t="s">
        <v>84</v>
      </c>
    </row>
    <row r="119" s="13" customFormat="1">
      <c r="A119" s="13"/>
      <c r="B119" s="221"/>
      <c r="C119" s="222"/>
      <c r="D119" s="223" t="s">
        <v>149</v>
      </c>
      <c r="E119" s="224" t="s">
        <v>19</v>
      </c>
      <c r="F119" s="225" t="s">
        <v>217</v>
      </c>
      <c r="G119" s="222"/>
      <c r="H119" s="226">
        <v>1137</v>
      </c>
      <c r="I119" s="227"/>
      <c r="J119" s="222"/>
      <c r="K119" s="222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149</v>
      </c>
      <c r="AU119" s="232" t="s">
        <v>84</v>
      </c>
      <c r="AV119" s="13" t="s">
        <v>84</v>
      </c>
      <c r="AW119" s="13" t="s">
        <v>36</v>
      </c>
      <c r="AX119" s="13" t="s">
        <v>82</v>
      </c>
      <c r="AY119" s="232" t="s">
        <v>138</v>
      </c>
    </row>
    <row r="120" s="2" customFormat="1" ht="44.25" customHeight="1">
      <c r="A120" s="37"/>
      <c r="B120" s="38"/>
      <c r="C120" s="203" t="s">
        <v>8</v>
      </c>
      <c r="D120" s="203" t="s">
        <v>140</v>
      </c>
      <c r="E120" s="204" t="s">
        <v>218</v>
      </c>
      <c r="F120" s="205" t="s">
        <v>219</v>
      </c>
      <c r="G120" s="206" t="s">
        <v>220</v>
      </c>
      <c r="H120" s="207">
        <v>154.51599999999999</v>
      </c>
      <c r="I120" s="208"/>
      <c r="J120" s="209">
        <f>ROUND(I120*H120,2)</f>
        <v>0</v>
      </c>
      <c r="K120" s="205" t="s">
        <v>144</v>
      </c>
      <c r="L120" s="43"/>
      <c r="M120" s="210" t="s">
        <v>19</v>
      </c>
      <c r="N120" s="211" t="s">
        <v>45</v>
      </c>
      <c r="O120" s="83"/>
      <c r="P120" s="212">
        <f>O120*H120</f>
        <v>0</v>
      </c>
      <c r="Q120" s="212">
        <v>0</v>
      </c>
      <c r="R120" s="212">
        <f>Q120*H120</f>
        <v>0</v>
      </c>
      <c r="S120" s="212">
        <v>1.3</v>
      </c>
      <c r="T120" s="213">
        <f>S120*H120</f>
        <v>200.8708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145</v>
      </c>
      <c r="AT120" s="214" t="s">
        <v>140</v>
      </c>
      <c r="AU120" s="214" t="s">
        <v>84</v>
      </c>
      <c r="AY120" s="16" t="s">
        <v>138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82</v>
      </c>
      <c r="BK120" s="215">
        <f>ROUND(I120*H120,2)</f>
        <v>0</v>
      </c>
      <c r="BL120" s="16" t="s">
        <v>145</v>
      </c>
      <c r="BM120" s="214" t="s">
        <v>221</v>
      </c>
    </row>
    <row r="121" s="2" customFormat="1">
      <c r="A121" s="37"/>
      <c r="B121" s="38"/>
      <c r="C121" s="39"/>
      <c r="D121" s="216" t="s">
        <v>147</v>
      </c>
      <c r="E121" s="39"/>
      <c r="F121" s="217" t="s">
        <v>222</v>
      </c>
      <c r="G121" s="39"/>
      <c r="H121" s="39"/>
      <c r="I121" s="218"/>
      <c r="J121" s="39"/>
      <c r="K121" s="39"/>
      <c r="L121" s="43"/>
      <c r="M121" s="219"/>
      <c r="N121" s="220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147</v>
      </c>
      <c r="AU121" s="16" t="s">
        <v>84</v>
      </c>
    </row>
    <row r="122" s="13" customFormat="1">
      <c r="A122" s="13"/>
      <c r="B122" s="221"/>
      <c r="C122" s="222"/>
      <c r="D122" s="223" t="s">
        <v>149</v>
      </c>
      <c r="E122" s="224" t="s">
        <v>19</v>
      </c>
      <c r="F122" s="225" t="s">
        <v>223</v>
      </c>
      <c r="G122" s="222"/>
      <c r="H122" s="226">
        <v>106.22</v>
      </c>
      <c r="I122" s="227"/>
      <c r="J122" s="222"/>
      <c r="K122" s="222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149</v>
      </c>
      <c r="AU122" s="232" t="s">
        <v>84</v>
      </c>
      <c r="AV122" s="13" t="s">
        <v>84</v>
      </c>
      <c r="AW122" s="13" t="s">
        <v>36</v>
      </c>
      <c r="AX122" s="13" t="s">
        <v>74</v>
      </c>
      <c r="AY122" s="232" t="s">
        <v>138</v>
      </c>
    </row>
    <row r="123" s="13" customFormat="1">
      <c r="A123" s="13"/>
      <c r="B123" s="221"/>
      <c r="C123" s="222"/>
      <c r="D123" s="223" t="s">
        <v>149</v>
      </c>
      <c r="E123" s="224" t="s">
        <v>19</v>
      </c>
      <c r="F123" s="225" t="s">
        <v>224</v>
      </c>
      <c r="G123" s="222"/>
      <c r="H123" s="226">
        <v>48.295999999999999</v>
      </c>
      <c r="I123" s="227"/>
      <c r="J123" s="222"/>
      <c r="K123" s="222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149</v>
      </c>
      <c r="AU123" s="232" t="s">
        <v>84</v>
      </c>
      <c r="AV123" s="13" t="s">
        <v>84</v>
      </c>
      <c r="AW123" s="13" t="s">
        <v>36</v>
      </c>
      <c r="AX123" s="13" t="s">
        <v>74</v>
      </c>
      <c r="AY123" s="232" t="s">
        <v>138</v>
      </c>
    </row>
    <row r="124" s="2" customFormat="1" ht="49.05" customHeight="1">
      <c r="A124" s="37"/>
      <c r="B124" s="38"/>
      <c r="C124" s="203" t="s">
        <v>225</v>
      </c>
      <c r="D124" s="203" t="s">
        <v>140</v>
      </c>
      <c r="E124" s="204" t="s">
        <v>226</v>
      </c>
      <c r="F124" s="205" t="s">
        <v>227</v>
      </c>
      <c r="G124" s="206" t="s">
        <v>228</v>
      </c>
      <c r="H124" s="207">
        <v>688</v>
      </c>
      <c r="I124" s="208"/>
      <c r="J124" s="209">
        <f>ROUND(I124*H124,2)</f>
        <v>0</v>
      </c>
      <c r="K124" s="205" t="s">
        <v>144</v>
      </c>
      <c r="L124" s="43"/>
      <c r="M124" s="210" t="s">
        <v>19</v>
      </c>
      <c r="N124" s="211" t="s">
        <v>45</v>
      </c>
      <c r="O124" s="83"/>
      <c r="P124" s="212">
        <f>O124*H124</f>
        <v>0</v>
      </c>
      <c r="Q124" s="212">
        <v>0</v>
      </c>
      <c r="R124" s="212">
        <f>Q124*H124</f>
        <v>0</v>
      </c>
      <c r="S124" s="212">
        <v>0.20499999999999999</v>
      </c>
      <c r="T124" s="213">
        <f>S124*H124</f>
        <v>141.03999999999999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4" t="s">
        <v>145</v>
      </c>
      <c r="AT124" s="214" t="s">
        <v>140</v>
      </c>
      <c r="AU124" s="214" t="s">
        <v>84</v>
      </c>
      <c r="AY124" s="16" t="s">
        <v>138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6" t="s">
        <v>82</v>
      </c>
      <c r="BK124" s="215">
        <f>ROUND(I124*H124,2)</f>
        <v>0</v>
      </c>
      <c r="BL124" s="16" t="s">
        <v>145</v>
      </c>
      <c r="BM124" s="214" t="s">
        <v>229</v>
      </c>
    </row>
    <row r="125" s="2" customFormat="1">
      <c r="A125" s="37"/>
      <c r="B125" s="38"/>
      <c r="C125" s="39"/>
      <c r="D125" s="216" t="s">
        <v>147</v>
      </c>
      <c r="E125" s="39"/>
      <c r="F125" s="217" t="s">
        <v>230</v>
      </c>
      <c r="G125" s="39"/>
      <c r="H125" s="39"/>
      <c r="I125" s="218"/>
      <c r="J125" s="39"/>
      <c r="K125" s="39"/>
      <c r="L125" s="43"/>
      <c r="M125" s="219"/>
      <c r="N125" s="220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147</v>
      </c>
      <c r="AU125" s="16" t="s">
        <v>84</v>
      </c>
    </row>
    <row r="126" s="13" customFormat="1">
      <c r="A126" s="13"/>
      <c r="B126" s="221"/>
      <c r="C126" s="222"/>
      <c r="D126" s="223" t="s">
        <v>149</v>
      </c>
      <c r="E126" s="224" t="s">
        <v>19</v>
      </c>
      <c r="F126" s="225" t="s">
        <v>231</v>
      </c>
      <c r="G126" s="222"/>
      <c r="H126" s="226">
        <v>470</v>
      </c>
      <c r="I126" s="227"/>
      <c r="J126" s="222"/>
      <c r="K126" s="222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149</v>
      </c>
      <c r="AU126" s="232" t="s">
        <v>84</v>
      </c>
      <c r="AV126" s="13" t="s">
        <v>84</v>
      </c>
      <c r="AW126" s="13" t="s">
        <v>36</v>
      </c>
      <c r="AX126" s="13" t="s">
        <v>74</v>
      </c>
      <c r="AY126" s="232" t="s">
        <v>138</v>
      </c>
    </row>
    <row r="127" s="13" customFormat="1">
      <c r="A127" s="13"/>
      <c r="B127" s="221"/>
      <c r="C127" s="222"/>
      <c r="D127" s="223" t="s">
        <v>149</v>
      </c>
      <c r="E127" s="224" t="s">
        <v>19</v>
      </c>
      <c r="F127" s="225" t="s">
        <v>232</v>
      </c>
      <c r="G127" s="222"/>
      <c r="H127" s="226">
        <v>115</v>
      </c>
      <c r="I127" s="227"/>
      <c r="J127" s="222"/>
      <c r="K127" s="222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149</v>
      </c>
      <c r="AU127" s="232" t="s">
        <v>84</v>
      </c>
      <c r="AV127" s="13" t="s">
        <v>84</v>
      </c>
      <c r="AW127" s="13" t="s">
        <v>36</v>
      </c>
      <c r="AX127" s="13" t="s">
        <v>74</v>
      </c>
      <c r="AY127" s="232" t="s">
        <v>138</v>
      </c>
    </row>
    <row r="128" s="13" customFormat="1">
      <c r="A128" s="13"/>
      <c r="B128" s="221"/>
      <c r="C128" s="222"/>
      <c r="D128" s="223" t="s">
        <v>149</v>
      </c>
      <c r="E128" s="224" t="s">
        <v>19</v>
      </c>
      <c r="F128" s="225" t="s">
        <v>233</v>
      </c>
      <c r="G128" s="222"/>
      <c r="H128" s="226">
        <v>58</v>
      </c>
      <c r="I128" s="227"/>
      <c r="J128" s="222"/>
      <c r="K128" s="222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149</v>
      </c>
      <c r="AU128" s="232" t="s">
        <v>84</v>
      </c>
      <c r="AV128" s="13" t="s">
        <v>84</v>
      </c>
      <c r="AW128" s="13" t="s">
        <v>36</v>
      </c>
      <c r="AX128" s="13" t="s">
        <v>74</v>
      </c>
      <c r="AY128" s="232" t="s">
        <v>138</v>
      </c>
    </row>
    <row r="129" s="13" customFormat="1">
      <c r="A129" s="13"/>
      <c r="B129" s="221"/>
      <c r="C129" s="222"/>
      <c r="D129" s="223" t="s">
        <v>149</v>
      </c>
      <c r="E129" s="224" t="s">
        <v>19</v>
      </c>
      <c r="F129" s="225" t="s">
        <v>234</v>
      </c>
      <c r="G129" s="222"/>
      <c r="H129" s="226">
        <v>45</v>
      </c>
      <c r="I129" s="227"/>
      <c r="J129" s="222"/>
      <c r="K129" s="222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149</v>
      </c>
      <c r="AU129" s="232" t="s">
        <v>84</v>
      </c>
      <c r="AV129" s="13" t="s">
        <v>84</v>
      </c>
      <c r="AW129" s="13" t="s">
        <v>36</v>
      </c>
      <c r="AX129" s="13" t="s">
        <v>74</v>
      </c>
      <c r="AY129" s="232" t="s">
        <v>138</v>
      </c>
    </row>
    <row r="130" s="2" customFormat="1" ht="24.15" customHeight="1">
      <c r="A130" s="37"/>
      <c r="B130" s="38"/>
      <c r="C130" s="203" t="s">
        <v>235</v>
      </c>
      <c r="D130" s="203" t="s">
        <v>140</v>
      </c>
      <c r="E130" s="204" t="s">
        <v>236</v>
      </c>
      <c r="F130" s="205" t="s">
        <v>237</v>
      </c>
      <c r="G130" s="206" t="s">
        <v>143</v>
      </c>
      <c r="H130" s="207">
        <v>3600</v>
      </c>
      <c r="I130" s="208"/>
      <c r="J130" s="209">
        <f>ROUND(I130*H130,2)</f>
        <v>0</v>
      </c>
      <c r="K130" s="205" t="s">
        <v>144</v>
      </c>
      <c r="L130" s="43"/>
      <c r="M130" s="210" t="s">
        <v>19</v>
      </c>
      <c r="N130" s="211" t="s">
        <v>45</v>
      </c>
      <c r="O130" s="83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4" t="s">
        <v>145</v>
      </c>
      <c r="AT130" s="214" t="s">
        <v>140</v>
      </c>
      <c r="AU130" s="214" t="s">
        <v>84</v>
      </c>
      <c r="AY130" s="16" t="s">
        <v>138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6" t="s">
        <v>82</v>
      </c>
      <c r="BK130" s="215">
        <f>ROUND(I130*H130,2)</f>
        <v>0</v>
      </c>
      <c r="BL130" s="16" t="s">
        <v>145</v>
      </c>
      <c r="BM130" s="214" t="s">
        <v>238</v>
      </c>
    </row>
    <row r="131" s="2" customFormat="1">
      <c r="A131" s="37"/>
      <c r="B131" s="38"/>
      <c r="C131" s="39"/>
      <c r="D131" s="216" t="s">
        <v>147</v>
      </c>
      <c r="E131" s="39"/>
      <c r="F131" s="217" t="s">
        <v>239</v>
      </c>
      <c r="G131" s="39"/>
      <c r="H131" s="39"/>
      <c r="I131" s="218"/>
      <c r="J131" s="39"/>
      <c r="K131" s="39"/>
      <c r="L131" s="43"/>
      <c r="M131" s="219"/>
      <c r="N131" s="220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147</v>
      </c>
      <c r="AU131" s="16" t="s">
        <v>84</v>
      </c>
    </row>
    <row r="132" s="13" customFormat="1">
      <c r="A132" s="13"/>
      <c r="B132" s="221"/>
      <c r="C132" s="222"/>
      <c r="D132" s="223" t="s">
        <v>149</v>
      </c>
      <c r="E132" s="224" t="s">
        <v>19</v>
      </c>
      <c r="F132" s="225" t="s">
        <v>240</v>
      </c>
      <c r="G132" s="222"/>
      <c r="H132" s="226">
        <v>3600</v>
      </c>
      <c r="I132" s="227"/>
      <c r="J132" s="222"/>
      <c r="K132" s="222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149</v>
      </c>
      <c r="AU132" s="232" t="s">
        <v>84</v>
      </c>
      <c r="AV132" s="13" t="s">
        <v>84</v>
      </c>
      <c r="AW132" s="13" t="s">
        <v>36</v>
      </c>
      <c r="AX132" s="13" t="s">
        <v>82</v>
      </c>
      <c r="AY132" s="232" t="s">
        <v>138</v>
      </c>
    </row>
    <row r="133" s="2" customFormat="1" ht="33" customHeight="1">
      <c r="A133" s="37"/>
      <c r="B133" s="38"/>
      <c r="C133" s="203" t="s">
        <v>241</v>
      </c>
      <c r="D133" s="203" t="s">
        <v>140</v>
      </c>
      <c r="E133" s="204" t="s">
        <v>242</v>
      </c>
      <c r="F133" s="205" t="s">
        <v>243</v>
      </c>
      <c r="G133" s="206" t="s">
        <v>220</v>
      </c>
      <c r="H133" s="207">
        <v>1113.6199999999999</v>
      </c>
      <c r="I133" s="208"/>
      <c r="J133" s="209">
        <f>ROUND(I133*H133,2)</f>
        <v>0</v>
      </c>
      <c r="K133" s="205" t="s">
        <v>144</v>
      </c>
      <c r="L133" s="43"/>
      <c r="M133" s="210" t="s">
        <v>19</v>
      </c>
      <c r="N133" s="211" t="s">
        <v>45</v>
      </c>
      <c r="O133" s="83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145</v>
      </c>
      <c r="AT133" s="214" t="s">
        <v>140</v>
      </c>
      <c r="AU133" s="214" t="s">
        <v>84</v>
      </c>
      <c r="AY133" s="16" t="s">
        <v>138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82</v>
      </c>
      <c r="BK133" s="215">
        <f>ROUND(I133*H133,2)</f>
        <v>0</v>
      </c>
      <c r="BL133" s="16" t="s">
        <v>145</v>
      </c>
      <c r="BM133" s="214" t="s">
        <v>244</v>
      </c>
    </row>
    <row r="134" s="2" customFormat="1">
      <c r="A134" s="37"/>
      <c r="B134" s="38"/>
      <c r="C134" s="39"/>
      <c r="D134" s="216" t="s">
        <v>147</v>
      </c>
      <c r="E134" s="39"/>
      <c r="F134" s="217" t="s">
        <v>245</v>
      </c>
      <c r="G134" s="39"/>
      <c r="H134" s="39"/>
      <c r="I134" s="218"/>
      <c r="J134" s="39"/>
      <c r="K134" s="39"/>
      <c r="L134" s="43"/>
      <c r="M134" s="219"/>
      <c r="N134" s="220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147</v>
      </c>
      <c r="AU134" s="16" t="s">
        <v>84</v>
      </c>
    </row>
    <row r="135" s="13" customFormat="1">
      <c r="A135" s="13"/>
      <c r="B135" s="221"/>
      <c r="C135" s="222"/>
      <c r="D135" s="223" t="s">
        <v>149</v>
      </c>
      <c r="E135" s="224" t="s">
        <v>19</v>
      </c>
      <c r="F135" s="225" t="s">
        <v>246</v>
      </c>
      <c r="G135" s="222"/>
      <c r="H135" s="226">
        <v>227.40000000000001</v>
      </c>
      <c r="I135" s="227"/>
      <c r="J135" s="222"/>
      <c r="K135" s="222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149</v>
      </c>
      <c r="AU135" s="232" t="s">
        <v>84</v>
      </c>
      <c r="AV135" s="13" t="s">
        <v>84</v>
      </c>
      <c r="AW135" s="13" t="s">
        <v>36</v>
      </c>
      <c r="AX135" s="13" t="s">
        <v>74</v>
      </c>
      <c r="AY135" s="232" t="s">
        <v>138</v>
      </c>
    </row>
    <row r="136" s="13" customFormat="1">
      <c r="A136" s="13"/>
      <c r="B136" s="221"/>
      <c r="C136" s="222"/>
      <c r="D136" s="223" t="s">
        <v>149</v>
      </c>
      <c r="E136" s="224" t="s">
        <v>19</v>
      </c>
      <c r="F136" s="225" t="s">
        <v>247</v>
      </c>
      <c r="G136" s="222"/>
      <c r="H136" s="226">
        <v>106.22</v>
      </c>
      <c r="I136" s="227"/>
      <c r="J136" s="222"/>
      <c r="K136" s="222"/>
      <c r="L136" s="228"/>
      <c r="M136" s="229"/>
      <c r="N136" s="230"/>
      <c r="O136" s="230"/>
      <c r="P136" s="230"/>
      <c r="Q136" s="230"/>
      <c r="R136" s="230"/>
      <c r="S136" s="230"/>
      <c r="T136" s="23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2" t="s">
        <v>149</v>
      </c>
      <c r="AU136" s="232" t="s">
        <v>84</v>
      </c>
      <c r="AV136" s="13" t="s">
        <v>84</v>
      </c>
      <c r="AW136" s="13" t="s">
        <v>36</v>
      </c>
      <c r="AX136" s="13" t="s">
        <v>74</v>
      </c>
      <c r="AY136" s="232" t="s">
        <v>138</v>
      </c>
    </row>
    <row r="137" s="13" customFormat="1">
      <c r="A137" s="13"/>
      <c r="B137" s="221"/>
      <c r="C137" s="222"/>
      <c r="D137" s="223" t="s">
        <v>149</v>
      </c>
      <c r="E137" s="224" t="s">
        <v>19</v>
      </c>
      <c r="F137" s="225" t="s">
        <v>248</v>
      </c>
      <c r="G137" s="222"/>
      <c r="H137" s="226">
        <v>720</v>
      </c>
      <c r="I137" s="227"/>
      <c r="J137" s="222"/>
      <c r="K137" s="222"/>
      <c r="L137" s="228"/>
      <c r="M137" s="229"/>
      <c r="N137" s="230"/>
      <c r="O137" s="230"/>
      <c r="P137" s="230"/>
      <c r="Q137" s="230"/>
      <c r="R137" s="230"/>
      <c r="S137" s="230"/>
      <c r="T137" s="23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2" t="s">
        <v>149</v>
      </c>
      <c r="AU137" s="232" t="s">
        <v>84</v>
      </c>
      <c r="AV137" s="13" t="s">
        <v>84</v>
      </c>
      <c r="AW137" s="13" t="s">
        <v>36</v>
      </c>
      <c r="AX137" s="13" t="s">
        <v>74</v>
      </c>
      <c r="AY137" s="232" t="s">
        <v>138</v>
      </c>
    </row>
    <row r="138" s="13" customFormat="1">
      <c r="A138" s="13"/>
      <c r="B138" s="221"/>
      <c r="C138" s="222"/>
      <c r="D138" s="223" t="s">
        <v>149</v>
      </c>
      <c r="E138" s="224" t="s">
        <v>19</v>
      </c>
      <c r="F138" s="225" t="s">
        <v>249</v>
      </c>
      <c r="G138" s="222"/>
      <c r="H138" s="226">
        <v>60</v>
      </c>
      <c r="I138" s="227"/>
      <c r="J138" s="222"/>
      <c r="K138" s="222"/>
      <c r="L138" s="228"/>
      <c r="M138" s="229"/>
      <c r="N138" s="230"/>
      <c r="O138" s="230"/>
      <c r="P138" s="230"/>
      <c r="Q138" s="230"/>
      <c r="R138" s="230"/>
      <c r="S138" s="230"/>
      <c r="T138" s="23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2" t="s">
        <v>149</v>
      </c>
      <c r="AU138" s="232" t="s">
        <v>84</v>
      </c>
      <c r="AV138" s="13" t="s">
        <v>84</v>
      </c>
      <c r="AW138" s="13" t="s">
        <v>36</v>
      </c>
      <c r="AX138" s="13" t="s">
        <v>74</v>
      </c>
      <c r="AY138" s="232" t="s">
        <v>138</v>
      </c>
    </row>
    <row r="139" s="2" customFormat="1" ht="62.7" customHeight="1">
      <c r="A139" s="37"/>
      <c r="B139" s="38"/>
      <c r="C139" s="203" t="s">
        <v>250</v>
      </c>
      <c r="D139" s="203" t="s">
        <v>140</v>
      </c>
      <c r="E139" s="204" t="s">
        <v>251</v>
      </c>
      <c r="F139" s="205" t="s">
        <v>252</v>
      </c>
      <c r="G139" s="206" t="s">
        <v>220</v>
      </c>
      <c r="H139" s="207">
        <v>574.73599999999999</v>
      </c>
      <c r="I139" s="208"/>
      <c r="J139" s="209">
        <f>ROUND(I139*H139,2)</f>
        <v>0</v>
      </c>
      <c r="K139" s="205" t="s">
        <v>144</v>
      </c>
      <c r="L139" s="43"/>
      <c r="M139" s="210" t="s">
        <v>19</v>
      </c>
      <c r="N139" s="211" t="s">
        <v>45</v>
      </c>
      <c r="O139" s="83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4" t="s">
        <v>145</v>
      </c>
      <c r="AT139" s="214" t="s">
        <v>140</v>
      </c>
      <c r="AU139" s="214" t="s">
        <v>84</v>
      </c>
      <c r="AY139" s="16" t="s">
        <v>138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82</v>
      </c>
      <c r="BK139" s="215">
        <f>ROUND(I139*H139,2)</f>
        <v>0</v>
      </c>
      <c r="BL139" s="16" t="s">
        <v>145</v>
      </c>
      <c r="BM139" s="214" t="s">
        <v>253</v>
      </c>
    </row>
    <row r="140" s="2" customFormat="1">
      <c r="A140" s="37"/>
      <c r="B140" s="38"/>
      <c r="C140" s="39"/>
      <c r="D140" s="216" t="s">
        <v>147</v>
      </c>
      <c r="E140" s="39"/>
      <c r="F140" s="217" t="s">
        <v>254</v>
      </c>
      <c r="G140" s="39"/>
      <c r="H140" s="39"/>
      <c r="I140" s="218"/>
      <c r="J140" s="39"/>
      <c r="K140" s="39"/>
      <c r="L140" s="43"/>
      <c r="M140" s="219"/>
      <c r="N140" s="220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147</v>
      </c>
      <c r="AU140" s="16" t="s">
        <v>84</v>
      </c>
    </row>
    <row r="141" s="13" customFormat="1">
      <c r="A141" s="13"/>
      <c r="B141" s="221"/>
      <c r="C141" s="222"/>
      <c r="D141" s="223" t="s">
        <v>149</v>
      </c>
      <c r="E141" s="224" t="s">
        <v>19</v>
      </c>
      <c r="F141" s="225" t="s">
        <v>255</v>
      </c>
      <c r="G141" s="222"/>
      <c r="H141" s="226">
        <v>574.73599999999999</v>
      </c>
      <c r="I141" s="227"/>
      <c r="J141" s="222"/>
      <c r="K141" s="222"/>
      <c r="L141" s="228"/>
      <c r="M141" s="229"/>
      <c r="N141" s="230"/>
      <c r="O141" s="230"/>
      <c r="P141" s="230"/>
      <c r="Q141" s="230"/>
      <c r="R141" s="230"/>
      <c r="S141" s="230"/>
      <c r="T141" s="23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2" t="s">
        <v>149</v>
      </c>
      <c r="AU141" s="232" t="s">
        <v>84</v>
      </c>
      <c r="AV141" s="13" t="s">
        <v>84</v>
      </c>
      <c r="AW141" s="13" t="s">
        <v>36</v>
      </c>
      <c r="AX141" s="13" t="s">
        <v>82</v>
      </c>
      <c r="AY141" s="232" t="s">
        <v>138</v>
      </c>
    </row>
    <row r="142" s="2" customFormat="1" ht="44.25" customHeight="1">
      <c r="A142" s="37"/>
      <c r="B142" s="38"/>
      <c r="C142" s="203" t="s">
        <v>256</v>
      </c>
      <c r="D142" s="203" t="s">
        <v>140</v>
      </c>
      <c r="E142" s="204" t="s">
        <v>257</v>
      </c>
      <c r="F142" s="205" t="s">
        <v>258</v>
      </c>
      <c r="G142" s="206" t="s">
        <v>220</v>
      </c>
      <c r="H142" s="207">
        <v>538.88400000000001</v>
      </c>
      <c r="I142" s="208"/>
      <c r="J142" s="209">
        <f>ROUND(I142*H142,2)</f>
        <v>0</v>
      </c>
      <c r="K142" s="205" t="s">
        <v>144</v>
      </c>
      <c r="L142" s="43"/>
      <c r="M142" s="210" t="s">
        <v>19</v>
      </c>
      <c r="N142" s="211" t="s">
        <v>45</v>
      </c>
      <c r="O142" s="83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4" t="s">
        <v>145</v>
      </c>
      <c r="AT142" s="214" t="s">
        <v>140</v>
      </c>
      <c r="AU142" s="214" t="s">
        <v>84</v>
      </c>
      <c r="AY142" s="16" t="s">
        <v>138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6" t="s">
        <v>82</v>
      </c>
      <c r="BK142" s="215">
        <f>ROUND(I142*H142,2)</f>
        <v>0</v>
      </c>
      <c r="BL142" s="16" t="s">
        <v>145</v>
      </c>
      <c r="BM142" s="214" t="s">
        <v>259</v>
      </c>
    </row>
    <row r="143" s="2" customFormat="1">
      <c r="A143" s="37"/>
      <c r="B143" s="38"/>
      <c r="C143" s="39"/>
      <c r="D143" s="216" t="s">
        <v>147</v>
      </c>
      <c r="E143" s="39"/>
      <c r="F143" s="217" t="s">
        <v>260</v>
      </c>
      <c r="G143" s="39"/>
      <c r="H143" s="39"/>
      <c r="I143" s="218"/>
      <c r="J143" s="39"/>
      <c r="K143" s="39"/>
      <c r="L143" s="43"/>
      <c r="M143" s="219"/>
      <c r="N143" s="220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147</v>
      </c>
      <c r="AU143" s="16" t="s">
        <v>84</v>
      </c>
    </row>
    <row r="144" s="13" customFormat="1">
      <c r="A144" s="13"/>
      <c r="B144" s="221"/>
      <c r="C144" s="222"/>
      <c r="D144" s="223" t="s">
        <v>149</v>
      </c>
      <c r="E144" s="224" t="s">
        <v>19</v>
      </c>
      <c r="F144" s="225" t="s">
        <v>261</v>
      </c>
      <c r="G144" s="222"/>
      <c r="H144" s="226">
        <v>1137</v>
      </c>
      <c r="I144" s="227"/>
      <c r="J144" s="222"/>
      <c r="K144" s="222"/>
      <c r="L144" s="228"/>
      <c r="M144" s="229"/>
      <c r="N144" s="230"/>
      <c r="O144" s="230"/>
      <c r="P144" s="230"/>
      <c r="Q144" s="230"/>
      <c r="R144" s="230"/>
      <c r="S144" s="230"/>
      <c r="T144" s="23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2" t="s">
        <v>149</v>
      </c>
      <c r="AU144" s="232" t="s">
        <v>84</v>
      </c>
      <c r="AV144" s="13" t="s">
        <v>84</v>
      </c>
      <c r="AW144" s="13" t="s">
        <v>36</v>
      </c>
      <c r="AX144" s="13" t="s">
        <v>74</v>
      </c>
      <c r="AY144" s="232" t="s">
        <v>138</v>
      </c>
    </row>
    <row r="145" s="13" customFormat="1">
      <c r="A145" s="13"/>
      <c r="B145" s="221"/>
      <c r="C145" s="222"/>
      <c r="D145" s="223" t="s">
        <v>149</v>
      </c>
      <c r="E145" s="224" t="s">
        <v>19</v>
      </c>
      <c r="F145" s="225" t="s">
        <v>262</v>
      </c>
      <c r="G145" s="222"/>
      <c r="H145" s="226">
        <v>531.10000000000002</v>
      </c>
      <c r="I145" s="227"/>
      <c r="J145" s="222"/>
      <c r="K145" s="222"/>
      <c r="L145" s="228"/>
      <c r="M145" s="229"/>
      <c r="N145" s="230"/>
      <c r="O145" s="230"/>
      <c r="P145" s="230"/>
      <c r="Q145" s="230"/>
      <c r="R145" s="230"/>
      <c r="S145" s="230"/>
      <c r="T145" s="23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2" t="s">
        <v>149</v>
      </c>
      <c r="AU145" s="232" t="s">
        <v>84</v>
      </c>
      <c r="AV145" s="13" t="s">
        <v>84</v>
      </c>
      <c r="AW145" s="13" t="s">
        <v>36</v>
      </c>
      <c r="AX145" s="13" t="s">
        <v>74</v>
      </c>
      <c r="AY145" s="232" t="s">
        <v>138</v>
      </c>
    </row>
    <row r="146" s="13" customFormat="1">
      <c r="A146" s="13"/>
      <c r="B146" s="221"/>
      <c r="C146" s="222"/>
      <c r="D146" s="223" t="s">
        <v>149</v>
      </c>
      <c r="E146" s="224" t="s">
        <v>19</v>
      </c>
      <c r="F146" s="225" t="s">
        <v>263</v>
      </c>
      <c r="G146" s="222"/>
      <c r="H146" s="226">
        <v>3600</v>
      </c>
      <c r="I146" s="227"/>
      <c r="J146" s="222"/>
      <c r="K146" s="222"/>
      <c r="L146" s="228"/>
      <c r="M146" s="229"/>
      <c r="N146" s="230"/>
      <c r="O146" s="230"/>
      <c r="P146" s="230"/>
      <c r="Q146" s="230"/>
      <c r="R146" s="230"/>
      <c r="S146" s="230"/>
      <c r="T146" s="23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2" t="s">
        <v>149</v>
      </c>
      <c r="AU146" s="232" t="s">
        <v>84</v>
      </c>
      <c r="AV146" s="13" t="s">
        <v>84</v>
      </c>
      <c r="AW146" s="13" t="s">
        <v>36</v>
      </c>
      <c r="AX146" s="13" t="s">
        <v>74</v>
      </c>
      <c r="AY146" s="232" t="s">
        <v>138</v>
      </c>
    </row>
    <row r="147" s="13" customFormat="1">
      <c r="A147" s="13"/>
      <c r="B147" s="221"/>
      <c r="C147" s="222"/>
      <c r="D147" s="223" t="s">
        <v>149</v>
      </c>
      <c r="E147" s="224" t="s">
        <v>19</v>
      </c>
      <c r="F147" s="225" t="s">
        <v>264</v>
      </c>
      <c r="G147" s="222"/>
      <c r="H147" s="226">
        <v>120.74</v>
      </c>
      <c r="I147" s="227"/>
      <c r="J147" s="222"/>
      <c r="K147" s="222"/>
      <c r="L147" s="228"/>
      <c r="M147" s="229"/>
      <c r="N147" s="230"/>
      <c r="O147" s="230"/>
      <c r="P147" s="230"/>
      <c r="Q147" s="230"/>
      <c r="R147" s="230"/>
      <c r="S147" s="230"/>
      <c r="T147" s="23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2" t="s">
        <v>149</v>
      </c>
      <c r="AU147" s="232" t="s">
        <v>84</v>
      </c>
      <c r="AV147" s="13" t="s">
        <v>84</v>
      </c>
      <c r="AW147" s="13" t="s">
        <v>36</v>
      </c>
      <c r="AX147" s="13" t="s">
        <v>74</v>
      </c>
      <c r="AY147" s="232" t="s">
        <v>138</v>
      </c>
    </row>
    <row r="148" s="13" customFormat="1">
      <c r="A148" s="13"/>
      <c r="B148" s="221"/>
      <c r="C148" s="222"/>
      <c r="D148" s="223" t="s">
        <v>149</v>
      </c>
      <c r="E148" s="222"/>
      <c r="F148" s="225" t="s">
        <v>265</v>
      </c>
      <c r="G148" s="222"/>
      <c r="H148" s="226">
        <v>538.88400000000001</v>
      </c>
      <c r="I148" s="227"/>
      <c r="J148" s="222"/>
      <c r="K148" s="222"/>
      <c r="L148" s="228"/>
      <c r="M148" s="229"/>
      <c r="N148" s="230"/>
      <c r="O148" s="230"/>
      <c r="P148" s="230"/>
      <c r="Q148" s="230"/>
      <c r="R148" s="230"/>
      <c r="S148" s="230"/>
      <c r="T148" s="23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2" t="s">
        <v>149</v>
      </c>
      <c r="AU148" s="232" t="s">
        <v>84</v>
      </c>
      <c r="AV148" s="13" t="s">
        <v>84</v>
      </c>
      <c r="AW148" s="13" t="s">
        <v>4</v>
      </c>
      <c r="AX148" s="13" t="s">
        <v>82</v>
      </c>
      <c r="AY148" s="232" t="s">
        <v>138</v>
      </c>
    </row>
    <row r="149" s="2" customFormat="1" ht="49.05" customHeight="1">
      <c r="A149" s="37"/>
      <c r="B149" s="38"/>
      <c r="C149" s="203" t="s">
        <v>7</v>
      </c>
      <c r="D149" s="203" t="s">
        <v>140</v>
      </c>
      <c r="E149" s="204" t="s">
        <v>266</v>
      </c>
      <c r="F149" s="205" t="s">
        <v>267</v>
      </c>
      <c r="G149" s="206" t="s">
        <v>143</v>
      </c>
      <c r="H149" s="207">
        <v>80</v>
      </c>
      <c r="I149" s="208"/>
      <c r="J149" s="209">
        <f>ROUND(I149*H149,2)</f>
        <v>0</v>
      </c>
      <c r="K149" s="205" t="s">
        <v>144</v>
      </c>
      <c r="L149" s="43"/>
      <c r="M149" s="210" t="s">
        <v>19</v>
      </c>
      <c r="N149" s="211" t="s">
        <v>45</v>
      </c>
      <c r="O149" s="83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4" t="s">
        <v>145</v>
      </c>
      <c r="AT149" s="214" t="s">
        <v>140</v>
      </c>
      <c r="AU149" s="214" t="s">
        <v>84</v>
      </c>
      <c r="AY149" s="16" t="s">
        <v>138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82</v>
      </c>
      <c r="BK149" s="215">
        <f>ROUND(I149*H149,2)</f>
        <v>0</v>
      </c>
      <c r="BL149" s="16" t="s">
        <v>145</v>
      </c>
      <c r="BM149" s="214" t="s">
        <v>268</v>
      </c>
    </row>
    <row r="150" s="2" customFormat="1">
      <c r="A150" s="37"/>
      <c r="B150" s="38"/>
      <c r="C150" s="39"/>
      <c r="D150" s="216" t="s">
        <v>147</v>
      </c>
      <c r="E150" s="39"/>
      <c r="F150" s="217" t="s">
        <v>269</v>
      </c>
      <c r="G150" s="39"/>
      <c r="H150" s="39"/>
      <c r="I150" s="218"/>
      <c r="J150" s="39"/>
      <c r="K150" s="39"/>
      <c r="L150" s="43"/>
      <c r="M150" s="219"/>
      <c r="N150" s="220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147</v>
      </c>
      <c r="AU150" s="16" t="s">
        <v>84</v>
      </c>
    </row>
    <row r="151" s="13" customFormat="1">
      <c r="A151" s="13"/>
      <c r="B151" s="221"/>
      <c r="C151" s="222"/>
      <c r="D151" s="223" t="s">
        <v>149</v>
      </c>
      <c r="E151" s="224" t="s">
        <v>19</v>
      </c>
      <c r="F151" s="225" t="s">
        <v>270</v>
      </c>
      <c r="G151" s="222"/>
      <c r="H151" s="226">
        <v>80</v>
      </c>
      <c r="I151" s="227"/>
      <c r="J151" s="222"/>
      <c r="K151" s="222"/>
      <c r="L151" s="228"/>
      <c r="M151" s="229"/>
      <c r="N151" s="230"/>
      <c r="O151" s="230"/>
      <c r="P151" s="230"/>
      <c r="Q151" s="230"/>
      <c r="R151" s="230"/>
      <c r="S151" s="230"/>
      <c r="T151" s="23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149</v>
      </c>
      <c r="AU151" s="232" t="s">
        <v>84</v>
      </c>
      <c r="AV151" s="13" t="s">
        <v>84</v>
      </c>
      <c r="AW151" s="13" t="s">
        <v>36</v>
      </c>
      <c r="AX151" s="13" t="s">
        <v>82</v>
      </c>
      <c r="AY151" s="232" t="s">
        <v>138</v>
      </c>
    </row>
    <row r="152" s="12" customFormat="1" ht="22.8" customHeight="1">
      <c r="A152" s="12"/>
      <c r="B152" s="187"/>
      <c r="C152" s="188"/>
      <c r="D152" s="189" t="s">
        <v>73</v>
      </c>
      <c r="E152" s="201" t="s">
        <v>187</v>
      </c>
      <c r="F152" s="201" t="s">
        <v>271</v>
      </c>
      <c r="G152" s="188"/>
      <c r="H152" s="188"/>
      <c r="I152" s="191"/>
      <c r="J152" s="202">
        <f>BK152</f>
        <v>0</v>
      </c>
      <c r="K152" s="188"/>
      <c r="L152" s="193"/>
      <c r="M152" s="194"/>
      <c r="N152" s="195"/>
      <c r="O152" s="195"/>
      <c r="P152" s="196">
        <f>SUM(P153:P183)</f>
        <v>0</v>
      </c>
      <c r="Q152" s="195"/>
      <c r="R152" s="196">
        <f>SUM(R153:R183)</f>
        <v>0</v>
      </c>
      <c r="S152" s="195"/>
      <c r="T152" s="197">
        <f>SUM(T153:T183)</f>
        <v>937.82690000000002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98" t="s">
        <v>82</v>
      </c>
      <c r="AT152" s="199" t="s">
        <v>73</v>
      </c>
      <c r="AU152" s="199" t="s">
        <v>82</v>
      </c>
      <c r="AY152" s="198" t="s">
        <v>138</v>
      </c>
      <c r="BK152" s="200">
        <f>SUM(BK153:BK183)</f>
        <v>0</v>
      </c>
    </row>
    <row r="153" s="2" customFormat="1" ht="62.7" customHeight="1">
      <c r="A153" s="37"/>
      <c r="B153" s="38"/>
      <c r="C153" s="203" t="s">
        <v>272</v>
      </c>
      <c r="D153" s="203" t="s">
        <v>140</v>
      </c>
      <c r="E153" s="204" t="s">
        <v>273</v>
      </c>
      <c r="F153" s="205" t="s">
        <v>274</v>
      </c>
      <c r="G153" s="206" t="s">
        <v>143</v>
      </c>
      <c r="H153" s="207">
        <v>43500</v>
      </c>
      <c r="I153" s="208"/>
      <c r="J153" s="209">
        <f>ROUND(I153*H153,2)</f>
        <v>0</v>
      </c>
      <c r="K153" s="205" t="s">
        <v>144</v>
      </c>
      <c r="L153" s="43"/>
      <c r="M153" s="210" t="s">
        <v>19</v>
      </c>
      <c r="N153" s="211" t="s">
        <v>45</v>
      </c>
      <c r="O153" s="83"/>
      <c r="P153" s="212">
        <f>O153*H153</f>
        <v>0</v>
      </c>
      <c r="Q153" s="212">
        <v>0</v>
      </c>
      <c r="R153" s="212">
        <f>Q153*H153</f>
        <v>0</v>
      </c>
      <c r="S153" s="212">
        <v>0.02</v>
      </c>
      <c r="T153" s="213">
        <f>S153*H153</f>
        <v>870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4" t="s">
        <v>145</v>
      </c>
      <c r="AT153" s="214" t="s">
        <v>140</v>
      </c>
      <c r="AU153" s="214" t="s">
        <v>84</v>
      </c>
      <c r="AY153" s="16" t="s">
        <v>138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82</v>
      </c>
      <c r="BK153" s="215">
        <f>ROUND(I153*H153,2)</f>
        <v>0</v>
      </c>
      <c r="BL153" s="16" t="s">
        <v>145</v>
      </c>
      <c r="BM153" s="214" t="s">
        <v>275</v>
      </c>
    </row>
    <row r="154" s="2" customFormat="1">
      <c r="A154" s="37"/>
      <c r="B154" s="38"/>
      <c r="C154" s="39"/>
      <c r="D154" s="216" t="s">
        <v>147</v>
      </c>
      <c r="E154" s="39"/>
      <c r="F154" s="217" t="s">
        <v>276</v>
      </c>
      <c r="G154" s="39"/>
      <c r="H154" s="39"/>
      <c r="I154" s="218"/>
      <c r="J154" s="39"/>
      <c r="K154" s="39"/>
      <c r="L154" s="43"/>
      <c r="M154" s="219"/>
      <c r="N154" s="220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147</v>
      </c>
      <c r="AU154" s="16" t="s">
        <v>84</v>
      </c>
    </row>
    <row r="155" s="13" customFormat="1">
      <c r="A155" s="13"/>
      <c r="B155" s="221"/>
      <c r="C155" s="222"/>
      <c r="D155" s="223" t="s">
        <v>149</v>
      </c>
      <c r="E155" s="222"/>
      <c r="F155" s="225" t="s">
        <v>277</v>
      </c>
      <c r="G155" s="222"/>
      <c r="H155" s="226">
        <v>43500</v>
      </c>
      <c r="I155" s="227"/>
      <c r="J155" s="222"/>
      <c r="K155" s="222"/>
      <c r="L155" s="228"/>
      <c r="M155" s="229"/>
      <c r="N155" s="230"/>
      <c r="O155" s="230"/>
      <c r="P155" s="230"/>
      <c r="Q155" s="230"/>
      <c r="R155" s="230"/>
      <c r="S155" s="230"/>
      <c r="T155" s="23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2" t="s">
        <v>149</v>
      </c>
      <c r="AU155" s="232" t="s">
        <v>84</v>
      </c>
      <c r="AV155" s="13" t="s">
        <v>84</v>
      </c>
      <c r="AW155" s="13" t="s">
        <v>4</v>
      </c>
      <c r="AX155" s="13" t="s">
        <v>82</v>
      </c>
      <c r="AY155" s="232" t="s">
        <v>138</v>
      </c>
    </row>
    <row r="156" s="2" customFormat="1" ht="24.15" customHeight="1">
      <c r="A156" s="37"/>
      <c r="B156" s="38"/>
      <c r="C156" s="203" t="s">
        <v>278</v>
      </c>
      <c r="D156" s="203" t="s">
        <v>140</v>
      </c>
      <c r="E156" s="204" t="s">
        <v>279</v>
      </c>
      <c r="F156" s="205" t="s">
        <v>280</v>
      </c>
      <c r="G156" s="206" t="s">
        <v>220</v>
      </c>
      <c r="H156" s="207">
        <v>20.481999999999999</v>
      </c>
      <c r="I156" s="208"/>
      <c r="J156" s="209">
        <f>ROUND(I156*H156,2)</f>
        <v>0</v>
      </c>
      <c r="K156" s="205" t="s">
        <v>144</v>
      </c>
      <c r="L156" s="43"/>
      <c r="M156" s="210" t="s">
        <v>19</v>
      </c>
      <c r="N156" s="211" t="s">
        <v>45</v>
      </c>
      <c r="O156" s="83"/>
      <c r="P156" s="212">
        <f>O156*H156</f>
        <v>0</v>
      </c>
      <c r="Q156" s="212">
        <v>0</v>
      </c>
      <c r="R156" s="212">
        <f>Q156*H156</f>
        <v>0</v>
      </c>
      <c r="S156" s="212">
        <v>2.2000000000000002</v>
      </c>
      <c r="T156" s="213">
        <f>S156*H156</f>
        <v>45.060400000000001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4" t="s">
        <v>145</v>
      </c>
      <c r="AT156" s="214" t="s">
        <v>140</v>
      </c>
      <c r="AU156" s="214" t="s">
        <v>84</v>
      </c>
      <c r="AY156" s="16" t="s">
        <v>138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6" t="s">
        <v>82</v>
      </c>
      <c r="BK156" s="215">
        <f>ROUND(I156*H156,2)</f>
        <v>0</v>
      </c>
      <c r="BL156" s="16" t="s">
        <v>145</v>
      </c>
      <c r="BM156" s="214" t="s">
        <v>281</v>
      </c>
    </row>
    <row r="157" s="2" customFormat="1">
      <c r="A157" s="37"/>
      <c r="B157" s="38"/>
      <c r="C157" s="39"/>
      <c r="D157" s="216" t="s">
        <v>147</v>
      </c>
      <c r="E157" s="39"/>
      <c r="F157" s="217" t="s">
        <v>282</v>
      </c>
      <c r="G157" s="39"/>
      <c r="H157" s="39"/>
      <c r="I157" s="218"/>
      <c r="J157" s="39"/>
      <c r="K157" s="39"/>
      <c r="L157" s="43"/>
      <c r="M157" s="219"/>
      <c r="N157" s="220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147</v>
      </c>
      <c r="AU157" s="16" t="s">
        <v>84</v>
      </c>
    </row>
    <row r="158" s="13" customFormat="1">
      <c r="A158" s="13"/>
      <c r="B158" s="221"/>
      <c r="C158" s="222"/>
      <c r="D158" s="223" t="s">
        <v>149</v>
      </c>
      <c r="E158" s="224" t="s">
        <v>19</v>
      </c>
      <c r="F158" s="225" t="s">
        <v>283</v>
      </c>
      <c r="G158" s="222"/>
      <c r="H158" s="226">
        <v>18.620000000000001</v>
      </c>
      <c r="I158" s="227"/>
      <c r="J158" s="222"/>
      <c r="K158" s="222"/>
      <c r="L158" s="228"/>
      <c r="M158" s="229"/>
      <c r="N158" s="230"/>
      <c r="O158" s="230"/>
      <c r="P158" s="230"/>
      <c r="Q158" s="230"/>
      <c r="R158" s="230"/>
      <c r="S158" s="230"/>
      <c r="T158" s="23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2" t="s">
        <v>149</v>
      </c>
      <c r="AU158" s="232" t="s">
        <v>84</v>
      </c>
      <c r="AV158" s="13" t="s">
        <v>84</v>
      </c>
      <c r="AW158" s="13" t="s">
        <v>36</v>
      </c>
      <c r="AX158" s="13" t="s">
        <v>82</v>
      </c>
      <c r="AY158" s="232" t="s">
        <v>138</v>
      </c>
    </row>
    <row r="159" s="13" customFormat="1">
      <c r="A159" s="13"/>
      <c r="B159" s="221"/>
      <c r="C159" s="222"/>
      <c r="D159" s="223" t="s">
        <v>149</v>
      </c>
      <c r="E159" s="222"/>
      <c r="F159" s="225" t="s">
        <v>284</v>
      </c>
      <c r="G159" s="222"/>
      <c r="H159" s="226">
        <v>20.481999999999999</v>
      </c>
      <c r="I159" s="227"/>
      <c r="J159" s="222"/>
      <c r="K159" s="222"/>
      <c r="L159" s="228"/>
      <c r="M159" s="229"/>
      <c r="N159" s="230"/>
      <c r="O159" s="230"/>
      <c r="P159" s="230"/>
      <c r="Q159" s="230"/>
      <c r="R159" s="230"/>
      <c r="S159" s="230"/>
      <c r="T159" s="23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2" t="s">
        <v>149</v>
      </c>
      <c r="AU159" s="232" t="s">
        <v>84</v>
      </c>
      <c r="AV159" s="13" t="s">
        <v>84</v>
      </c>
      <c r="AW159" s="13" t="s">
        <v>4</v>
      </c>
      <c r="AX159" s="13" t="s">
        <v>82</v>
      </c>
      <c r="AY159" s="232" t="s">
        <v>138</v>
      </c>
    </row>
    <row r="160" s="2" customFormat="1" ht="24.15" customHeight="1">
      <c r="A160" s="37"/>
      <c r="B160" s="38"/>
      <c r="C160" s="203" t="s">
        <v>285</v>
      </c>
      <c r="D160" s="203" t="s">
        <v>140</v>
      </c>
      <c r="E160" s="204" t="s">
        <v>286</v>
      </c>
      <c r="F160" s="205" t="s">
        <v>287</v>
      </c>
      <c r="G160" s="206" t="s">
        <v>220</v>
      </c>
      <c r="H160" s="207">
        <v>3.2669999999999999</v>
      </c>
      <c r="I160" s="208"/>
      <c r="J160" s="209">
        <f>ROUND(I160*H160,2)</f>
        <v>0</v>
      </c>
      <c r="K160" s="205" t="s">
        <v>144</v>
      </c>
      <c r="L160" s="43"/>
      <c r="M160" s="210" t="s">
        <v>19</v>
      </c>
      <c r="N160" s="211" t="s">
        <v>45</v>
      </c>
      <c r="O160" s="83"/>
      <c r="P160" s="212">
        <f>O160*H160</f>
        <v>0</v>
      </c>
      <c r="Q160" s="212">
        <v>0</v>
      </c>
      <c r="R160" s="212">
        <f>Q160*H160</f>
        <v>0</v>
      </c>
      <c r="S160" s="212">
        <v>2.2000000000000002</v>
      </c>
      <c r="T160" s="213">
        <f>S160*H160</f>
        <v>7.1874000000000002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4" t="s">
        <v>145</v>
      </c>
      <c r="AT160" s="214" t="s">
        <v>140</v>
      </c>
      <c r="AU160" s="214" t="s">
        <v>84</v>
      </c>
      <c r="AY160" s="16" t="s">
        <v>138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6" t="s">
        <v>82</v>
      </c>
      <c r="BK160" s="215">
        <f>ROUND(I160*H160,2)</f>
        <v>0</v>
      </c>
      <c r="BL160" s="16" t="s">
        <v>145</v>
      </c>
      <c r="BM160" s="214" t="s">
        <v>288</v>
      </c>
    </row>
    <row r="161" s="2" customFormat="1">
      <c r="A161" s="37"/>
      <c r="B161" s="38"/>
      <c r="C161" s="39"/>
      <c r="D161" s="216" t="s">
        <v>147</v>
      </c>
      <c r="E161" s="39"/>
      <c r="F161" s="217" t="s">
        <v>289</v>
      </c>
      <c r="G161" s="39"/>
      <c r="H161" s="39"/>
      <c r="I161" s="218"/>
      <c r="J161" s="39"/>
      <c r="K161" s="39"/>
      <c r="L161" s="43"/>
      <c r="M161" s="219"/>
      <c r="N161" s="220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147</v>
      </c>
      <c r="AU161" s="16" t="s">
        <v>84</v>
      </c>
    </row>
    <row r="162" s="13" customFormat="1">
      <c r="A162" s="13"/>
      <c r="B162" s="221"/>
      <c r="C162" s="222"/>
      <c r="D162" s="223" t="s">
        <v>149</v>
      </c>
      <c r="E162" s="224" t="s">
        <v>19</v>
      </c>
      <c r="F162" s="225" t="s">
        <v>290</v>
      </c>
      <c r="G162" s="222"/>
      <c r="H162" s="226">
        <v>2.9700000000000002</v>
      </c>
      <c r="I162" s="227"/>
      <c r="J162" s="222"/>
      <c r="K162" s="222"/>
      <c r="L162" s="228"/>
      <c r="M162" s="229"/>
      <c r="N162" s="230"/>
      <c r="O162" s="230"/>
      <c r="P162" s="230"/>
      <c r="Q162" s="230"/>
      <c r="R162" s="230"/>
      <c r="S162" s="230"/>
      <c r="T162" s="23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2" t="s">
        <v>149</v>
      </c>
      <c r="AU162" s="232" t="s">
        <v>84</v>
      </c>
      <c r="AV162" s="13" t="s">
        <v>84</v>
      </c>
      <c r="AW162" s="13" t="s">
        <v>36</v>
      </c>
      <c r="AX162" s="13" t="s">
        <v>82</v>
      </c>
      <c r="AY162" s="232" t="s">
        <v>138</v>
      </c>
    </row>
    <row r="163" s="13" customFormat="1">
      <c r="A163" s="13"/>
      <c r="B163" s="221"/>
      <c r="C163" s="222"/>
      <c r="D163" s="223" t="s">
        <v>149</v>
      </c>
      <c r="E163" s="222"/>
      <c r="F163" s="225" t="s">
        <v>291</v>
      </c>
      <c r="G163" s="222"/>
      <c r="H163" s="226">
        <v>3.2669999999999999</v>
      </c>
      <c r="I163" s="227"/>
      <c r="J163" s="222"/>
      <c r="K163" s="222"/>
      <c r="L163" s="228"/>
      <c r="M163" s="229"/>
      <c r="N163" s="230"/>
      <c r="O163" s="230"/>
      <c r="P163" s="230"/>
      <c r="Q163" s="230"/>
      <c r="R163" s="230"/>
      <c r="S163" s="230"/>
      <c r="T163" s="23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2" t="s">
        <v>149</v>
      </c>
      <c r="AU163" s="232" t="s">
        <v>84</v>
      </c>
      <c r="AV163" s="13" t="s">
        <v>84</v>
      </c>
      <c r="AW163" s="13" t="s">
        <v>4</v>
      </c>
      <c r="AX163" s="13" t="s">
        <v>82</v>
      </c>
      <c r="AY163" s="232" t="s">
        <v>138</v>
      </c>
    </row>
    <row r="164" s="2" customFormat="1" ht="24.15" customHeight="1">
      <c r="A164" s="37"/>
      <c r="B164" s="38"/>
      <c r="C164" s="203" t="s">
        <v>292</v>
      </c>
      <c r="D164" s="203" t="s">
        <v>140</v>
      </c>
      <c r="E164" s="204" t="s">
        <v>293</v>
      </c>
      <c r="F164" s="205" t="s">
        <v>294</v>
      </c>
      <c r="G164" s="206" t="s">
        <v>220</v>
      </c>
      <c r="H164" s="207">
        <v>0.57799999999999996</v>
      </c>
      <c r="I164" s="208"/>
      <c r="J164" s="209">
        <f>ROUND(I164*H164,2)</f>
        <v>0</v>
      </c>
      <c r="K164" s="205" t="s">
        <v>144</v>
      </c>
      <c r="L164" s="43"/>
      <c r="M164" s="210" t="s">
        <v>19</v>
      </c>
      <c r="N164" s="211" t="s">
        <v>45</v>
      </c>
      <c r="O164" s="83"/>
      <c r="P164" s="212">
        <f>O164*H164</f>
        <v>0</v>
      </c>
      <c r="Q164" s="212">
        <v>0</v>
      </c>
      <c r="R164" s="212">
        <f>Q164*H164</f>
        <v>0</v>
      </c>
      <c r="S164" s="212">
        <v>2.2000000000000002</v>
      </c>
      <c r="T164" s="213">
        <f>S164*H164</f>
        <v>1.2716000000000001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4" t="s">
        <v>145</v>
      </c>
      <c r="AT164" s="214" t="s">
        <v>140</v>
      </c>
      <c r="AU164" s="214" t="s">
        <v>84</v>
      </c>
      <c r="AY164" s="16" t="s">
        <v>138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6" t="s">
        <v>82</v>
      </c>
      <c r="BK164" s="215">
        <f>ROUND(I164*H164,2)</f>
        <v>0</v>
      </c>
      <c r="BL164" s="16" t="s">
        <v>145</v>
      </c>
      <c r="BM164" s="214" t="s">
        <v>295</v>
      </c>
    </row>
    <row r="165" s="2" customFormat="1">
      <c r="A165" s="37"/>
      <c r="B165" s="38"/>
      <c r="C165" s="39"/>
      <c r="D165" s="216" t="s">
        <v>147</v>
      </c>
      <c r="E165" s="39"/>
      <c r="F165" s="217" t="s">
        <v>296</v>
      </c>
      <c r="G165" s="39"/>
      <c r="H165" s="39"/>
      <c r="I165" s="218"/>
      <c r="J165" s="39"/>
      <c r="K165" s="39"/>
      <c r="L165" s="43"/>
      <c r="M165" s="219"/>
      <c r="N165" s="220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147</v>
      </c>
      <c r="AU165" s="16" t="s">
        <v>84</v>
      </c>
    </row>
    <row r="166" s="13" customFormat="1">
      <c r="A166" s="13"/>
      <c r="B166" s="221"/>
      <c r="C166" s="222"/>
      <c r="D166" s="223" t="s">
        <v>149</v>
      </c>
      <c r="E166" s="224" t="s">
        <v>19</v>
      </c>
      <c r="F166" s="225" t="s">
        <v>297</v>
      </c>
      <c r="G166" s="222"/>
      <c r="H166" s="226">
        <v>0.52500000000000002</v>
      </c>
      <c r="I166" s="227"/>
      <c r="J166" s="222"/>
      <c r="K166" s="222"/>
      <c r="L166" s="228"/>
      <c r="M166" s="229"/>
      <c r="N166" s="230"/>
      <c r="O166" s="230"/>
      <c r="P166" s="230"/>
      <c r="Q166" s="230"/>
      <c r="R166" s="230"/>
      <c r="S166" s="230"/>
      <c r="T166" s="23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2" t="s">
        <v>149</v>
      </c>
      <c r="AU166" s="232" t="s">
        <v>84</v>
      </c>
      <c r="AV166" s="13" t="s">
        <v>84</v>
      </c>
      <c r="AW166" s="13" t="s">
        <v>36</v>
      </c>
      <c r="AX166" s="13" t="s">
        <v>82</v>
      </c>
      <c r="AY166" s="232" t="s">
        <v>138</v>
      </c>
    </row>
    <row r="167" s="13" customFormat="1">
      <c r="A167" s="13"/>
      <c r="B167" s="221"/>
      <c r="C167" s="222"/>
      <c r="D167" s="223" t="s">
        <v>149</v>
      </c>
      <c r="E167" s="222"/>
      <c r="F167" s="225" t="s">
        <v>298</v>
      </c>
      <c r="G167" s="222"/>
      <c r="H167" s="226">
        <v>0.57799999999999996</v>
      </c>
      <c r="I167" s="227"/>
      <c r="J167" s="222"/>
      <c r="K167" s="222"/>
      <c r="L167" s="228"/>
      <c r="M167" s="229"/>
      <c r="N167" s="230"/>
      <c r="O167" s="230"/>
      <c r="P167" s="230"/>
      <c r="Q167" s="230"/>
      <c r="R167" s="230"/>
      <c r="S167" s="230"/>
      <c r="T167" s="23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2" t="s">
        <v>149</v>
      </c>
      <c r="AU167" s="232" t="s">
        <v>84</v>
      </c>
      <c r="AV167" s="13" t="s">
        <v>84</v>
      </c>
      <c r="AW167" s="13" t="s">
        <v>4</v>
      </c>
      <c r="AX167" s="13" t="s">
        <v>82</v>
      </c>
      <c r="AY167" s="232" t="s">
        <v>138</v>
      </c>
    </row>
    <row r="168" s="2" customFormat="1" ht="24.15" customHeight="1">
      <c r="A168" s="37"/>
      <c r="B168" s="38"/>
      <c r="C168" s="203" t="s">
        <v>299</v>
      </c>
      <c r="D168" s="203" t="s">
        <v>140</v>
      </c>
      <c r="E168" s="204" t="s">
        <v>300</v>
      </c>
      <c r="F168" s="205" t="s">
        <v>301</v>
      </c>
      <c r="G168" s="206" t="s">
        <v>153</v>
      </c>
      <c r="H168" s="207">
        <v>54</v>
      </c>
      <c r="I168" s="208"/>
      <c r="J168" s="209">
        <f>ROUND(I168*H168,2)</f>
        <v>0</v>
      </c>
      <c r="K168" s="205" t="s">
        <v>144</v>
      </c>
      <c r="L168" s="43"/>
      <c r="M168" s="210" t="s">
        <v>19</v>
      </c>
      <c r="N168" s="211" t="s">
        <v>45</v>
      </c>
      <c r="O168" s="83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4" t="s">
        <v>145</v>
      </c>
      <c r="AT168" s="214" t="s">
        <v>140</v>
      </c>
      <c r="AU168" s="214" t="s">
        <v>84</v>
      </c>
      <c r="AY168" s="16" t="s">
        <v>138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6" t="s">
        <v>82</v>
      </c>
      <c r="BK168" s="215">
        <f>ROUND(I168*H168,2)</f>
        <v>0</v>
      </c>
      <c r="BL168" s="16" t="s">
        <v>145</v>
      </c>
      <c r="BM168" s="214" t="s">
        <v>302</v>
      </c>
    </row>
    <row r="169" s="2" customFormat="1">
      <c r="A169" s="37"/>
      <c r="B169" s="38"/>
      <c r="C169" s="39"/>
      <c r="D169" s="216" t="s">
        <v>147</v>
      </c>
      <c r="E169" s="39"/>
      <c r="F169" s="217" t="s">
        <v>303</v>
      </c>
      <c r="G169" s="39"/>
      <c r="H169" s="39"/>
      <c r="I169" s="218"/>
      <c r="J169" s="39"/>
      <c r="K169" s="39"/>
      <c r="L169" s="43"/>
      <c r="M169" s="219"/>
      <c r="N169" s="220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147</v>
      </c>
      <c r="AU169" s="16" t="s">
        <v>84</v>
      </c>
    </row>
    <row r="170" s="13" customFormat="1">
      <c r="A170" s="13"/>
      <c r="B170" s="221"/>
      <c r="C170" s="222"/>
      <c r="D170" s="223" t="s">
        <v>149</v>
      </c>
      <c r="E170" s="224" t="s">
        <v>19</v>
      </c>
      <c r="F170" s="225" t="s">
        <v>304</v>
      </c>
      <c r="G170" s="222"/>
      <c r="H170" s="226">
        <v>27</v>
      </c>
      <c r="I170" s="227"/>
      <c r="J170" s="222"/>
      <c r="K170" s="222"/>
      <c r="L170" s="228"/>
      <c r="M170" s="229"/>
      <c r="N170" s="230"/>
      <c r="O170" s="230"/>
      <c r="P170" s="230"/>
      <c r="Q170" s="230"/>
      <c r="R170" s="230"/>
      <c r="S170" s="230"/>
      <c r="T170" s="23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2" t="s">
        <v>149</v>
      </c>
      <c r="AU170" s="232" t="s">
        <v>84</v>
      </c>
      <c r="AV170" s="13" t="s">
        <v>84</v>
      </c>
      <c r="AW170" s="13" t="s">
        <v>36</v>
      </c>
      <c r="AX170" s="13" t="s">
        <v>74</v>
      </c>
      <c r="AY170" s="232" t="s">
        <v>138</v>
      </c>
    </row>
    <row r="171" s="13" customFormat="1">
      <c r="A171" s="13"/>
      <c r="B171" s="221"/>
      <c r="C171" s="222"/>
      <c r="D171" s="223" t="s">
        <v>149</v>
      </c>
      <c r="E171" s="222"/>
      <c r="F171" s="225" t="s">
        <v>305</v>
      </c>
      <c r="G171" s="222"/>
      <c r="H171" s="226">
        <v>54</v>
      </c>
      <c r="I171" s="227"/>
      <c r="J171" s="222"/>
      <c r="K171" s="222"/>
      <c r="L171" s="228"/>
      <c r="M171" s="229"/>
      <c r="N171" s="230"/>
      <c r="O171" s="230"/>
      <c r="P171" s="230"/>
      <c r="Q171" s="230"/>
      <c r="R171" s="230"/>
      <c r="S171" s="230"/>
      <c r="T171" s="23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2" t="s">
        <v>149</v>
      </c>
      <c r="AU171" s="232" t="s">
        <v>84</v>
      </c>
      <c r="AV171" s="13" t="s">
        <v>84</v>
      </c>
      <c r="AW171" s="13" t="s">
        <v>4</v>
      </c>
      <c r="AX171" s="13" t="s">
        <v>82</v>
      </c>
      <c r="AY171" s="232" t="s">
        <v>138</v>
      </c>
    </row>
    <row r="172" s="2" customFormat="1" ht="33" customHeight="1">
      <c r="A172" s="37"/>
      <c r="B172" s="38"/>
      <c r="C172" s="203" t="s">
        <v>306</v>
      </c>
      <c r="D172" s="203" t="s">
        <v>140</v>
      </c>
      <c r="E172" s="204" t="s">
        <v>307</v>
      </c>
      <c r="F172" s="205" t="s">
        <v>308</v>
      </c>
      <c r="G172" s="206" t="s">
        <v>153</v>
      </c>
      <c r="H172" s="207">
        <v>72</v>
      </c>
      <c r="I172" s="208"/>
      <c r="J172" s="209">
        <f>ROUND(I172*H172,2)</f>
        <v>0</v>
      </c>
      <c r="K172" s="205" t="s">
        <v>144</v>
      </c>
      <c r="L172" s="43"/>
      <c r="M172" s="210" t="s">
        <v>19</v>
      </c>
      <c r="N172" s="211" t="s">
        <v>45</v>
      </c>
      <c r="O172" s="83"/>
      <c r="P172" s="212">
        <f>O172*H172</f>
        <v>0</v>
      </c>
      <c r="Q172" s="212">
        <v>0</v>
      </c>
      <c r="R172" s="212">
        <f>Q172*H172</f>
        <v>0</v>
      </c>
      <c r="S172" s="212">
        <v>0.16500000000000001</v>
      </c>
      <c r="T172" s="213">
        <f>S172*H172</f>
        <v>11.880000000000001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4" t="s">
        <v>145</v>
      </c>
      <c r="AT172" s="214" t="s">
        <v>140</v>
      </c>
      <c r="AU172" s="214" t="s">
        <v>84</v>
      </c>
      <c r="AY172" s="16" t="s">
        <v>138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6" t="s">
        <v>82</v>
      </c>
      <c r="BK172" s="215">
        <f>ROUND(I172*H172,2)</f>
        <v>0</v>
      </c>
      <c r="BL172" s="16" t="s">
        <v>145</v>
      </c>
      <c r="BM172" s="214" t="s">
        <v>309</v>
      </c>
    </row>
    <row r="173" s="2" customFormat="1">
      <c r="A173" s="37"/>
      <c r="B173" s="38"/>
      <c r="C173" s="39"/>
      <c r="D173" s="216" t="s">
        <v>147</v>
      </c>
      <c r="E173" s="39"/>
      <c r="F173" s="217" t="s">
        <v>310</v>
      </c>
      <c r="G173" s="39"/>
      <c r="H173" s="39"/>
      <c r="I173" s="218"/>
      <c r="J173" s="39"/>
      <c r="K173" s="39"/>
      <c r="L173" s="43"/>
      <c r="M173" s="219"/>
      <c r="N173" s="220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147</v>
      </c>
      <c r="AU173" s="16" t="s">
        <v>84</v>
      </c>
    </row>
    <row r="174" s="13" customFormat="1">
      <c r="A174" s="13"/>
      <c r="B174" s="221"/>
      <c r="C174" s="222"/>
      <c r="D174" s="223" t="s">
        <v>149</v>
      </c>
      <c r="E174" s="224" t="s">
        <v>19</v>
      </c>
      <c r="F174" s="225" t="s">
        <v>311</v>
      </c>
      <c r="G174" s="222"/>
      <c r="H174" s="226">
        <v>30</v>
      </c>
      <c r="I174" s="227"/>
      <c r="J174" s="222"/>
      <c r="K174" s="222"/>
      <c r="L174" s="228"/>
      <c r="M174" s="229"/>
      <c r="N174" s="230"/>
      <c r="O174" s="230"/>
      <c r="P174" s="230"/>
      <c r="Q174" s="230"/>
      <c r="R174" s="230"/>
      <c r="S174" s="230"/>
      <c r="T174" s="23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2" t="s">
        <v>149</v>
      </c>
      <c r="AU174" s="232" t="s">
        <v>84</v>
      </c>
      <c r="AV174" s="13" t="s">
        <v>84</v>
      </c>
      <c r="AW174" s="13" t="s">
        <v>36</v>
      </c>
      <c r="AX174" s="13" t="s">
        <v>74</v>
      </c>
      <c r="AY174" s="232" t="s">
        <v>138</v>
      </c>
    </row>
    <row r="175" s="13" customFormat="1">
      <c r="A175" s="13"/>
      <c r="B175" s="221"/>
      <c r="C175" s="222"/>
      <c r="D175" s="223" t="s">
        <v>149</v>
      </c>
      <c r="E175" s="224" t="s">
        <v>19</v>
      </c>
      <c r="F175" s="225" t="s">
        <v>312</v>
      </c>
      <c r="G175" s="222"/>
      <c r="H175" s="226">
        <v>27</v>
      </c>
      <c r="I175" s="227"/>
      <c r="J175" s="222"/>
      <c r="K175" s="222"/>
      <c r="L175" s="228"/>
      <c r="M175" s="229"/>
      <c r="N175" s="230"/>
      <c r="O175" s="230"/>
      <c r="P175" s="230"/>
      <c r="Q175" s="230"/>
      <c r="R175" s="230"/>
      <c r="S175" s="230"/>
      <c r="T175" s="23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2" t="s">
        <v>149</v>
      </c>
      <c r="AU175" s="232" t="s">
        <v>84</v>
      </c>
      <c r="AV175" s="13" t="s">
        <v>84</v>
      </c>
      <c r="AW175" s="13" t="s">
        <v>36</v>
      </c>
      <c r="AX175" s="13" t="s">
        <v>74</v>
      </c>
      <c r="AY175" s="232" t="s">
        <v>138</v>
      </c>
    </row>
    <row r="176" s="13" customFormat="1">
      <c r="A176" s="13"/>
      <c r="B176" s="221"/>
      <c r="C176" s="222"/>
      <c r="D176" s="223" t="s">
        <v>149</v>
      </c>
      <c r="E176" s="224" t="s">
        <v>19</v>
      </c>
      <c r="F176" s="225" t="s">
        <v>313</v>
      </c>
      <c r="G176" s="222"/>
      <c r="H176" s="226">
        <v>15</v>
      </c>
      <c r="I176" s="227"/>
      <c r="J176" s="222"/>
      <c r="K176" s="222"/>
      <c r="L176" s="228"/>
      <c r="M176" s="229"/>
      <c r="N176" s="230"/>
      <c r="O176" s="230"/>
      <c r="P176" s="230"/>
      <c r="Q176" s="230"/>
      <c r="R176" s="230"/>
      <c r="S176" s="230"/>
      <c r="T176" s="23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2" t="s">
        <v>149</v>
      </c>
      <c r="AU176" s="232" t="s">
        <v>84</v>
      </c>
      <c r="AV176" s="13" t="s">
        <v>84</v>
      </c>
      <c r="AW176" s="13" t="s">
        <v>36</v>
      </c>
      <c r="AX176" s="13" t="s">
        <v>74</v>
      </c>
      <c r="AY176" s="232" t="s">
        <v>138</v>
      </c>
    </row>
    <row r="177" s="2" customFormat="1" ht="24.15" customHeight="1">
      <c r="A177" s="37"/>
      <c r="B177" s="38"/>
      <c r="C177" s="203" t="s">
        <v>314</v>
      </c>
      <c r="D177" s="203" t="s">
        <v>140</v>
      </c>
      <c r="E177" s="204" t="s">
        <v>315</v>
      </c>
      <c r="F177" s="205" t="s">
        <v>316</v>
      </c>
      <c r="G177" s="206" t="s">
        <v>228</v>
      </c>
      <c r="H177" s="207">
        <v>170</v>
      </c>
      <c r="I177" s="208"/>
      <c r="J177" s="209">
        <f>ROUND(I177*H177,2)</f>
        <v>0</v>
      </c>
      <c r="K177" s="205" t="s">
        <v>144</v>
      </c>
      <c r="L177" s="43"/>
      <c r="M177" s="210" t="s">
        <v>19</v>
      </c>
      <c r="N177" s="211" t="s">
        <v>45</v>
      </c>
      <c r="O177" s="83"/>
      <c r="P177" s="212">
        <f>O177*H177</f>
        <v>0</v>
      </c>
      <c r="Q177" s="212">
        <v>0</v>
      </c>
      <c r="R177" s="212">
        <f>Q177*H177</f>
        <v>0</v>
      </c>
      <c r="S177" s="212">
        <v>0.0092499999999999995</v>
      </c>
      <c r="T177" s="213">
        <f>S177*H177</f>
        <v>1.5725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4" t="s">
        <v>145</v>
      </c>
      <c r="AT177" s="214" t="s">
        <v>140</v>
      </c>
      <c r="AU177" s="214" t="s">
        <v>84</v>
      </c>
      <c r="AY177" s="16" t="s">
        <v>138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6" t="s">
        <v>82</v>
      </c>
      <c r="BK177" s="215">
        <f>ROUND(I177*H177,2)</f>
        <v>0</v>
      </c>
      <c r="BL177" s="16" t="s">
        <v>145</v>
      </c>
      <c r="BM177" s="214" t="s">
        <v>317</v>
      </c>
    </row>
    <row r="178" s="2" customFormat="1">
      <c r="A178" s="37"/>
      <c r="B178" s="38"/>
      <c r="C178" s="39"/>
      <c r="D178" s="216" t="s">
        <v>147</v>
      </c>
      <c r="E178" s="39"/>
      <c r="F178" s="217" t="s">
        <v>318</v>
      </c>
      <c r="G178" s="39"/>
      <c r="H178" s="39"/>
      <c r="I178" s="218"/>
      <c r="J178" s="39"/>
      <c r="K178" s="39"/>
      <c r="L178" s="43"/>
      <c r="M178" s="219"/>
      <c r="N178" s="220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147</v>
      </c>
      <c r="AU178" s="16" t="s">
        <v>84</v>
      </c>
    </row>
    <row r="179" s="13" customFormat="1">
      <c r="A179" s="13"/>
      <c r="B179" s="221"/>
      <c r="C179" s="222"/>
      <c r="D179" s="223" t="s">
        <v>149</v>
      </c>
      <c r="E179" s="224" t="s">
        <v>19</v>
      </c>
      <c r="F179" s="225" t="s">
        <v>319</v>
      </c>
      <c r="G179" s="222"/>
      <c r="H179" s="226">
        <v>170</v>
      </c>
      <c r="I179" s="227"/>
      <c r="J179" s="222"/>
      <c r="K179" s="222"/>
      <c r="L179" s="228"/>
      <c r="M179" s="229"/>
      <c r="N179" s="230"/>
      <c r="O179" s="230"/>
      <c r="P179" s="230"/>
      <c r="Q179" s="230"/>
      <c r="R179" s="230"/>
      <c r="S179" s="230"/>
      <c r="T179" s="23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2" t="s">
        <v>149</v>
      </c>
      <c r="AU179" s="232" t="s">
        <v>84</v>
      </c>
      <c r="AV179" s="13" t="s">
        <v>84</v>
      </c>
      <c r="AW179" s="13" t="s">
        <v>36</v>
      </c>
      <c r="AX179" s="13" t="s">
        <v>82</v>
      </c>
      <c r="AY179" s="232" t="s">
        <v>138</v>
      </c>
    </row>
    <row r="180" s="2" customFormat="1" ht="24.15" customHeight="1">
      <c r="A180" s="37"/>
      <c r="B180" s="38"/>
      <c r="C180" s="203" t="s">
        <v>320</v>
      </c>
      <c r="D180" s="203" t="s">
        <v>140</v>
      </c>
      <c r="E180" s="204" t="s">
        <v>321</v>
      </c>
      <c r="F180" s="205" t="s">
        <v>322</v>
      </c>
      <c r="G180" s="206" t="s">
        <v>153</v>
      </c>
      <c r="H180" s="207">
        <v>3</v>
      </c>
      <c r="I180" s="208"/>
      <c r="J180" s="209">
        <f>ROUND(I180*H180,2)</f>
        <v>0</v>
      </c>
      <c r="K180" s="205" t="s">
        <v>144</v>
      </c>
      <c r="L180" s="43"/>
      <c r="M180" s="210" t="s">
        <v>19</v>
      </c>
      <c r="N180" s="211" t="s">
        <v>45</v>
      </c>
      <c r="O180" s="83"/>
      <c r="P180" s="212">
        <f>O180*H180</f>
        <v>0</v>
      </c>
      <c r="Q180" s="212">
        <v>0</v>
      </c>
      <c r="R180" s="212">
        <f>Q180*H180</f>
        <v>0</v>
      </c>
      <c r="S180" s="212">
        <v>0.28499999999999998</v>
      </c>
      <c r="T180" s="213">
        <f>S180*H180</f>
        <v>0.85499999999999998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4" t="s">
        <v>145</v>
      </c>
      <c r="AT180" s="214" t="s">
        <v>140</v>
      </c>
      <c r="AU180" s="214" t="s">
        <v>84</v>
      </c>
      <c r="AY180" s="16" t="s">
        <v>138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6" t="s">
        <v>82</v>
      </c>
      <c r="BK180" s="215">
        <f>ROUND(I180*H180,2)</f>
        <v>0</v>
      </c>
      <c r="BL180" s="16" t="s">
        <v>145</v>
      </c>
      <c r="BM180" s="214" t="s">
        <v>323</v>
      </c>
    </row>
    <row r="181" s="2" customFormat="1">
      <c r="A181" s="37"/>
      <c r="B181" s="38"/>
      <c r="C181" s="39"/>
      <c r="D181" s="216" t="s">
        <v>147</v>
      </c>
      <c r="E181" s="39"/>
      <c r="F181" s="217" t="s">
        <v>324</v>
      </c>
      <c r="G181" s="39"/>
      <c r="H181" s="39"/>
      <c r="I181" s="218"/>
      <c r="J181" s="39"/>
      <c r="K181" s="39"/>
      <c r="L181" s="43"/>
      <c r="M181" s="219"/>
      <c r="N181" s="220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147</v>
      </c>
      <c r="AU181" s="16" t="s">
        <v>84</v>
      </c>
    </row>
    <row r="182" s="13" customFormat="1">
      <c r="A182" s="13"/>
      <c r="B182" s="221"/>
      <c r="C182" s="222"/>
      <c r="D182" s="223" t="s">
        <v>149</v>
      </c>
      <c r="E182" s="224" t="s">
        <v>19</v>
      </c>
      <c r="F182" s="225" t="s">
        <v>325</v>
      </c>
      <c r="G182" s="222"/>
      <c r="H182" s="226">
        <v>1</v>
      </c>
      <c r="I182" s="227"/>
      <c r="J182" s="222"/>
      <c r="K182" s="222"/>
      <c r="L182" s="228"/>
      <c r="M182" s="229"/>
      <c r="N182" s="230"/>
      <c r="O182" s="230"/>
      <c r="P182" s="230"/>
      <c r="Q182" s="230"/>
      <c r="R182" s="230"/>
      <c r="S182" s="230"/>
      <c r="T182" s="23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2" t="s">
        <v>149</v>
      </c>
      <c r="AU182" s="232" t="s">
        <v>84</v>
      </c>
      <c r="AV182" s="13" t="s">
        <v>84</v>
      </c>
      <c r="AW182" s="13" t="s">
        <v>36</v>
      </c>
      <c r="AX182" s="13" t="s">
        <v>74</v>
      </c>
      <c r="AY182" s="232" t="s">
        <v>138</v>
      </c>
    </row>
    <row r="183" s="13" customFormat="1">
      <c r="A183" s="13"/>
      <c r="B183" s="221"/>
      <c r="C183" s="222"/>
      <c r="D183" s="223" t="s">
        <v>149</v>
      </c>
      <c r="E183" s="224" t="s">
        <v>19</v>
      </c>
      <c r="F183" s="225" t="s">
        <v>326</v>
      </c>
      <c r="G183" s="222"/>
      <c r="H183" s="226">
        <v>2</v>
      </c>
      <c r="I183" s="227"/>
      <c r="J183" s="222"/>
      <c r="K183" s="222"/>
      <c r="L183" s="228"/>
      <c r="M183" s="229"/>
      <c r="N183" s="230"/>
      <c r="O183" s="230"/>
      <c r="P183" s="230"/>
      <c r="Q183" s="230"/>
      <c r="R183" s="230"/>
      <c r="S183" s="230"/>
      <c r="T183" s="23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2" t="s">
        <v>149</v>
      </c>
      <c r="AU183" s="232" t="s">
        <v>84</v>
      </c>
      <c r="AV183" s="13" t="s">
        <v>84</v>
      </c>
      <c r="AW183" s="13" t="s">
        <v>36</v>
      </c>
      <c r="AX183" s="13" t="s">
        <v>74</v>
      </c>
      <c r="AY183" s="232" t="s">
        <v>138</v>
      </c>
    </row>
    <row r="184" s="12" customFormat="1" ht="22.8" customHeight="1">
      <c r="A184" s="12"/>
      <c r="B184" s="187"/>
      <c r="C184" s="188"/>
      <c r="D184" s="189" t="s">
        <v>73</v>
      </c>
      <c r="E184" s="201" t="s">
        <v>327</v>
      </c>
      <c r="F184" s="201" t="s">
        <v>328</v>
      </c>
      <c r="G184" s="188"/>
      <c r="H184" s="188"/>
      <c r="I184" s="191"/>
      <c r="J184" s="202">
        <f>BK184</f>
        <v>0</v>
      </c>
      <c r="K184" s="188"/>
      <c r="L184" s="193"/>
      <c r="M184" s="194"/>
      <c r="N184" s="195"/>
      <c r="O184" s="195"/>
      <c r="P184" s="196">
        <f>SUM(P185:P199)</f>
        <v>0</v>
      </c>
      <c r="Q184" s="195"/>
      <c r="R184" s="196">
        <f>SUM(R185:R199)</f>
        <v>0</v>
      </c>
      <c r="S184" s="195"/>
      <c r="T184" s="197">
        <f>SUM(T185:T199)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98" t="s">
        <v>82</v>
      </c>
      <c r="AT184" s="199" t="s">
        <v>73</v>
      </c>
      <c r="AU184" s="199" t="s">
        <v>82</v>
      </c>
      <c r="AY184" s="198" t="s">
        <v>138</v>
      </c>
      <c r="BK184" s="200">
        <f>SUM(BK185:BK199)</f>
        <v>0</v>
      </c>
    </row>
    <row r="185" s="2" customFormat="1" ht="33" customHeight="1">
      <c r="A185" s="37"/>
      <c r="B185" s="38"/>
      <c r="C185" s="203" t="s">
        <v>329</v>
      </c>
      <c r="D185" s="203" t="s">
        <v>140</v>
      </c>
      <c r="E185" s="204" t="s">
        <v>330</v>
      </c>
      <c r="F185" s="205" t="s">
        <v>331</v>
      </c>
      <c r="G185" s="206" t="s">
        <v>332</v>
      </c>
      <c r="H185" s="207">
        <v>1621.3119999999999</v>
      </c>
      <c r="I185" s="208"/>
      <c r="J185" s="209">
        <f>ROUND(I185*H185,2)</f>
        <v>0</v>
      </c>
      <c r="K185" s="205" t="s">
        <v>144</v>
      </c>
      <c r="L185" s="43"/>
      <c r="M185" s="210" t="s">
        <v>19</v>
      </c>
      <c r="N185" s="211" t="s">
        <v>45</v>
      </c>
      <c r="O185" s="83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4" t="s">
        <v>145</v>
      </c>
      <c r="AT185" s="214" t="s">
        <v>140</v>
      </c>
      <c r="AU185" s="214" t="s">
        <v>84</v>
      </c>
      <c r="AY185" s="16" t="s">
        <v>138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6" t="s">
        <v>82</v>
      </c>
      <c r="BK185" s="215">
        <f>ROUND(I185*H185,2)</f>
        <v>0</v>
      </c>
      <c r="BL185" s="16" t="s">
        <v>145</v>
      </c>
      <c r="BM185" s="214" t="s">
        <v>333</v>
      </c>
    </row>
    <row r="186" s="2" customFormat="1">
      <c r="A186" s="37"/>
      <c r="B186" s="38"/>
      <c r="C186" s="39"/>
      <c r="D186" s="216" t="s">
        <v>147</v>
      </c>
      <c r="E186" s="39"/>
      <c r="F186" s="217" t="s">
        <v>334</v>
      </c>
      <c r="G186" s="39"/>
      <c r="H186" s="39"/>
      <c r="I186" s="218"/>
      <c r="J186" s="39"/>
      <c r="K186" s="39"/>
      <c r="L186" s="43"/>
      <c r="M186" s="219"/>
      <c r="N186" s="220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147</v>
      </c>
      <c r="AU186" s="16" t="s">
        <v>84</v>
      </c>
    </row>
    <row r="187" s="2" customFormat="1" ht="44.25" customHeight="1">
      <c r="A187" s="37"/>
      <c r="B187" s="38"/>
      <c r="C187" s="203" t="s">
        <v>335</v>
      </c>
      <c r="D187" s="203" t="s">
        <v>140</v>
      </c>
      <c r="E187" s="204" t="s">
        <v>336</v>
      </c>
      <c r="F187" s="205" t="s">
        <v>337</v>
      </c>
      <c r="G187" s="206" t="s">
        <v>332</v>
      </c>
      <c r="H187" s="207">
        <v>16213.120000000001</v>
      </c>
      <c r="I187" s="208"/>
      <c r="J187" s="209">
        <f>ROUND(I187*H187,2)</f>
        <v>0</v>
      </c>
      <c r="K187" s="205" t="s">
        <v>144</v>
      </c>
      <c r="L187" s="43"/>
      <c r="M187" s="210" t="s">
        <v>19</v>
      </c>
      <c r="N187" s="211" t="s">
        <v>45</v>
      </c>
      <c r="O187" s="83"/>
      <c r="P187" s="212">
        <f>O187*H187</f>
        <v>0</v>
      </c>
      <c r="Q187" s="212">
        <v>0</v>
      </c>
      <c r="R187" s="212">
        <f>Q187*H187</f>
        <v>0</v>
      </c>
      <c r="S187" s="212">
        <v>0</v>
      </c>
      <c r="T187" s="21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4" t="s">
        <v>145</v>
      </c>
      <c r="AT187" s="214" t="s">
        <v>140</v>
      </c>
      <c r="AU187" s="214" t="s">
        <v>84</v>
      </c>
      <c r="AY187" s="16" t="s">
        <v>138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6" t="s">
        <v>82</v>
      </c>
      <c r="BK187" s="215">
        <f>ROUND(I187*H187,2)</f>
        <v>0</v>
      </c>
      <c r="BL187" s="16" t="s">
        <v>145</v>
      </c>
      <c r="BM187" s="214" t="s">
        <v>338</v>
      </c>
    </row>
    <row r="188" s="2" customFormat="1">
      <c r="A188" s="37"/>
      <c r="B188" s="38"/>
      <c r="C188" s="39"/>
      <c r="D188" s="216" t="s">
        <v>147</v>
      </c>
      <c r="E188" s="39"/>
      <c r="F188" s="217" t="s">
        <v>339</v>
      </c>
      <c r="G188" s="39"/>
      <c r="H188" s="39"/>
      <c r="I188" s="218"/>
      <c r="J188" s="39"/>
      <c r="K188" s="39"/>
      <c r="L188" s="43"/>
      <c r="M188" s="219"/>
      <c r="N188" s="220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147</v>
      </c>
      <c r="AU188" s="16" t="s">
        <v>84</v>
      </c>
    </row>
    <row r="189" s="13" customFormat="1">
      <c r="A189" s="13"/>
      <c r="B189" s="221"/>
      <c r="C189" s="222"/>
      <c r="D189" s="223" t="s">
        <v>149</v>
      </c>
      <c r="E189" s="222"/>
      <c r="F189" s="225" t="s">
        <v>340</v>
      </c>
      <c r="G189" s="222"/>
      <c r="H189" s="226">
        <v>16213.120000000001</v>
      </c>
      <c r="I189" s="227"/>
      <c r="J189" s="222"/>
      <c r="K189" s="222"/>
      <c r="L189" s="228"/>
      <c r="M189" s="229"/>
      <c r="N189" s="230"/>
      <c r="O189" s="230"/>
      <c r="P189" s="230"/>
      <c r="Q189" s="230"/>
      <c r="R189" s="230"/>
      <c r="S189" s="230"/>
      <c r="T189" s="23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2" t="s">
        <v>149</v>
      </c>
      <c r="AU189" s="232" t="s">
        <v>84</v>
      </c>
      <c r="AV189" s="13" t="s">
        <v>84</v>
      </c>
      <c r="AW189" s="13" t="s">
        <v>4</v>
      </c>
      <c r="AX189" s="13" t="s">
        <v>82</v>
      </c>
      <c r="AY189" s="232" t="s">
        <v>138</v>
      </c>
    </row>
    <row r="190" s="2" customFormat="1" ht="44.25" customHeight="1">
      <c r="A190" s="37"/>
      <c r="B190" s="38"/>
      <c r="C190" s="203" t="s">
        <v>341</v>
      </c>
      <c r="D190" s="203" t="s">
        <v>140</v>
      </c>
      <c r="E190" s="204" t="s">
        <v>342</v>
      </c>
      <c r="F190" s="205" t="s">
        <v>343</v>
      </c>
      <c r="G190" s="206" t="s">
        <v>332</v>
      </c>
      <c r="H190" s="207">
        <v>541.971</v>
      </c>
      <c r="I190" s="208"/>
      <c r="J190" s="209">
        <f>ROUND(I190*H190,2)</f>
        <v>0</v>
      </c>
      <c r="K190" s="205" t="s">
        <v>144</v>
      </c>
      <c r="L190" s="43"/>
      <c r="M190" s="210" t="s">
        <v>19</v>
      </c>
      <c r="N190" s="211" t="s">
        <v>45</v>
      </c>
      <c r="O190" s="83"/>
      <c r="P190" s="212">
        <f>O190*H190</f>
        <v>0</v>
      </c>
      <c r="Q190" s="212">
        <v>0</v>
      </c>
      <c r="R190" s="212">
        <f>Q190*H190</f>
        <v>0</v>
      </c>
      <c r="S190" s="212">
        <v>0</v>
      </c>
      <c r="T190" s="213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14" t="s">
        <v>145</v>
      </c>
      <c r="AT190" s="214" t="s">
        <v>140</v>
      </c>
      <c r="AU190" s="214" t="s">
        <v>84</v>
      </c>
      <c r="AY190" s="16" t="s">
        <v>138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6" t="s">
        <v>82</v>
      </c>
      <c r="BK190" s="215">
        <f>ROUND(I190*H190,2)</f>
        <v>0</v>
      </c>
      <c r="BL190" s="16" t="s">
        <v>145</v>
      </c>
      <c r="BM190" s="214" t="s">
        <v>344</v>
      </c>
    </row>
    <row r="191" s="2" customFormat="1">
      <c r="A191" s="37"/>
      <c r="B191" s="38"/>
      <c r="C191" s="39"/>
      <c r="D191" s="216" t="s">
        <v>147</v>
      </c>
      <c r="E191" s="39"/>
      <c r="F191" s="217" t="s">
        <v>345</v>
      </c>
      <c r="G191" s="39"/>
      <c r="H191" s="39"/>
      <c r="I191" s="218"/>
      <c r="J191" s="39"/>
      <c r="K191" s="39"/>
      <c r="L191" s="43"/>
      <c r="M191" s="219"/>
      <c r="N191" s="220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147</v>
      </c>
      <c r="AU191" s="16" t="s">
        <v>84</v>
      </c>
    </row>
    <row r="192" s="13" customFormat="1">
      <c r="A192" s="13"/>
      <c r="B192" s="221"/>
      <c r="C192" s="222"/>
      <c r="D192" s="223" t="s">
        <v>149</v>
      </c>
      <c r="E192" s="224" t="s">
        <v>19</v>
      </c>
      <c r="F192" s="225" t="s">
        <v>346</v>
      </c>
      <c r="G192" s="222"/>
      <c r="H192" s="226">
        <v>341.10000000000002</v>
      </c>
      <c r="I192" s="227"/>
      <c r="J192" s="222"/>
      <c r="K192" s="222"/>
      <c r="L192" s="228"/>
      <c r="M192" s="229"/>
      <c r="N192" s="230"/>
      <c r="O192" s="230"/>
      <c r="P192" s="230"/>
      <c r="Q192" s="230"/>
      <c r="R192" s="230"/>
      <c r="S192" s="230"/>
      <c r="T192" s="23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2" t="s">
        <v>149</v>
      </c>
      <c r="AU192" s="232" t="s">
        <v>84</v>
      </c>
      <c r="AV192" s="13" t="s">
        <v>84</v>
      </c>
      <c r="AW192" s="13" t="s">
        <v>36</v>
      </c>
      <c r="AX192" s="13" t="s">
        <v>74</v>
      </c>
      <c r="AY192" s="232" t="s">
        <v>138</v>
      </c>
    </row>
    <row r="193" s="13" customFormat="1">
      <c r="A193" s="13"/>
      <c r="B193" s="221"/>
      <c r="C193" s="222"/>
      <c r="D193" s="223" t="s">
        <v>149</v>
      </c>
      <c r="E193" s="224" t="s">
        <v>19</v>
      </c>
      <c r="F193" s="225" t="s">
        <v>347</v>
      </c>
      <c r="G193" s="222"/>
      <c r="H193" s="226">
        <v>200.87100000000001</v>
      </c>
      <c r="I193" s="227"/>
      <c r="J193" s="222"/>
      <c r="K193" s="222"/>
      <c r="L193" s="228"/>
      <c r="M193" s="229"/>
      <c r="N193" s="230"/>
      <c r="O193" s="230"/>
      <c r="P193" s="230"/>
      <c r="Q193" s="230"/>
      <c r="R193" s="230"/>
      <c r="S193" s="230"/>
      <c r="T193" s="23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2" t="s">
        <v>149</v>
      </c>
      <c r="AU193" s="232" t="s">
        <v>84</v>
      </c>
      <c r="AV193" s="13" t="s">
        <v>84</v>
      </c>
      <c r="AW193" s="13" t="s">
        <v>36</v>
      </c>
      <c r="AX193" s="13" t="s">
        <v>74</v>
      </c>
      <c r="AY193" s="232" t="s">
        <v>138</v>
      </c>
    </row>
    <row r="194" s="2" customFormat="1" ht="44.25" customHeight="1">
      <c r="A194" s="37"/>
      <c r="B194" s="38"/>
      <c r="C194" s="203" t="s">
        <v>348</v>
      </c>
      <c r="D194" s="203" t="s">
        <v>140</v>
      </c>
      <c r="E194" s="204" t="s">
        <v>349</v>
      </c>
      <c r="F194" s="205" t="s">
        <v>350</v>
      </c>
      <c r="G194" s="206" t="s">
        <v>332</v>
      </c>
      <c r="H194" s="207">
        <v>189.69300000000001</v>
      </c>
      <c r="I194" s="208"/>
      <c r="J194" s="209">
        <f>ROUND(I194*H194,2)</f>
        <v>0</v>
      </c>
      <c r="K194" s="205" t="s">
        <v>144</v>
      </c>
      <c r="L194" s="43"/>
      <c r="M194" s="210" t="s">
        <v>19</v>
      </c>
      <c r="N194" s="211" t="s">
        <v>45</v>
      </c>
      <c r="O194" s="83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4" t="s">
        <v>145</v>
      </c>
      <c r="AT194" s="214" t="s">
        <v>140</v>
      </c>
      <c r="AU194" s="214" t="s">
        <v>84</v>
      </c>
      <c r="AY194" s="16" t="s">
        <v>138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6" t="s">
        <v>82</v>
      </c>
      <c r="BK194" s="215">
        <f>ROUND(I194*H194,2)</f>
        <v>0</v>
      </c>
      <c r="BL194" s="16" t="s">
        <v>145</v>
      </c>
      <c r="BM194" s="214" t="s">
        <v>351</v>
      </c>
    </row>
    <row r="195" s="2" customFormat="1">
      <c r="A195" s="37"/>
      <c r="B195" s="38"/>
      <c r="C195" s="39"/>
      <c r="D195" s="216" t="s">
        <v>147</v>
      </c>
      <c r="E195" s="39"/>
      <c r="F195" s="217" t="s">
        <v>352</v>
      </c>
      <c r="G195" s="39"/>
      <c r="H195" s="39"/>
      <c r="I195" s="218"/>
      <c r="J195" s="39"/>
      <c r="K195" s="39"/>
      <c r="L195" s="43"/>
      <c r="M195" s="219"/>
      <c r="N195" s="220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147</v>
      </c>
      <c r="AU195" s="16" t="s">
        <v>84</v>
      </c>
    </row>
    <row r="196" s="13" customFormat="1">
      <c r="A196" s="13"/>
      <c r="B196" s="221"/>
      <c r="C196" s="222"/>
      <c r="D196" s="223" t="s">
        <v>149</v>
      </c>
      <c r="E196" s="224" t="s">
        <v>19</v>
      </c>
      <c r="F196" s="225" t="s">
        <v>353</v>
      </c>
      <c r="G196" s="222"/>
      <c r="H196" s="226">
        <v>189.69300000000001</v>
      </c>
      <c r="I196" s="227"/>
      <c r="J196" s="222"/>
      <c r="K196" s="222"/>
      <c r="L196" s="228"/>
      <c r="M196" s="229"/>
      <c r="N196" s="230"/>
      <c r="O196" s="230"/>
      <c r="P196" s="230"/>
      <c r="Q196" s="230"/>
      <c r="R196" s="230"/>
      <c r="S196" s="230"/>
      <c r="T196" s="23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2" t="s">
        <v>149</v>
      </c>
      <c r="AU196" s="232" t="s">
        <v>84</v>
      </c>
      <c r="AV196" s="13" t="s">
        <v>84</v>
      </c>
      <c r="AW196" s="13" t="s">
        <v>36</v>
      </c>
      <c r="AX196" s="13" t="s">
        <v>82</v>
      </c>
      <c r="AY196" s="232" t="s">
        <v>138</v>
      </c>
    </row>
    <row r="197" s="2" customFormat="1" ht="44.25" customHeight="1">
      <c r="A197" s="37"/>
      <c r="B197" s="38"/>
      <c r="C197" s="203" t="s">
        <v>354</v>
      </c>
      <c r="D197" s="203" t="s">
        <v>140</v>
      </c>
      <c r="E197" s="204" t="s">
        <v>355</v>
      </c>
      <c r="F197" s="205" t="s">
        <v>356</v>
      </c>
      <c r="G197" s="206" t="s">
        <v>332</v>
      </c>
      <c r="H197" s="207">
        <v>435</v>
      </c>
      <c r="I197" s="208"/>
      <c r="J197" s="209">
        <f>ROUND(I197*H197,2)</f>
        <v>0</v>
      </c>
      <c r="K197" s="205" t="s">
        <v>144</v>
      </c>
      <c r="L197" s="43"/>
      <c r="M197" s="210" t="s">
        <v>19</v>
      </c>
      <c r="N197" s="211" t="s">
        <v>45</v>
      </c>
      <c r="O197" s="83"/>
      <c r="P197" s="212">
        <f>O197*H197</f>
        <v>0</v>
      </c>
      <c r="Q197" s="212">
        <v>0</v>
      </c>
      <c r="R197" s="212">
        <f>Q197*H197</f>
        <v>0</v>
      </c>
      <c r="S197" s="212">
        <v>0</v>
      </c>
      <c r="T197" s="213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4" t="s">
        <v>145</v>
      </c>
      <c r="AT197" s="214" t="s">
        <v>140</v>
      </c>
      <c r="AU197" s="214" t="s">
        <v>84</v>
      </c>
      <c r="AY197" s="16" t="s">
        <v>138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6" t="s">
        <v>82</v>
      </c>
      <c r="BK197" s="215">
        <f>ROUND(I197*H197,2)</f>
        <v>0</v>
      </c>
      <c r="BL197" s="16" t="s">
        <v>145</v>
      </c>
      <c r="BM197" s="214" t="s">
        <v>357</v>
      </c>
    </row>
    <row r="198" s="2" customFormat="1">
      <c r="A198" s="37"/>
      <c r="B198" s="38"/>
      <c r="C198" s="39"/>
      <c r="D198" s="216" t="s">
        <v>147</v>
      </c>
      <c r="E198" s="39"/>
      <c r="F198" s="217" t="s">
        <v>358</v>
      </c>
      <c r="G198" s="39"/>
      <c r="H198" s="39"/>
      <c r="I198" s="218"/>
      <c r="J198" s="39"/>
      <c r="K198" s="39"/>
      <c r="L198" s="43"/>
      <c r="M198" s="219"/>
      <c r="N198" s="220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147</v>
      </c>
      <c r="AU198" s="16" t="s">
        <v>84</v>
      </c>
    </row>
    <row r="199" s="13" customFormat="1">
      <c r="A199" s="13"/>
      <c r="B199" s="221"/>
      <c r="C199" s="222"/>
      <c r="D199" s="223" t="s">
        <v>149</v>
      </c>
      <c r="E199" s="224" t="s">
        <v>19</v>
      </c>
      <c r="F199" s="225" t="s">
        <v>359</v>
      </c>
      <c r="G199" s="222"/>
      <c r="H199" s="226">
        <v>435</v>
      </c>
      <c r="I199" s="227"/>
      <c r="J199" s="222"/>
      <c r="K199" s="222"/>
      <c r="L199" s="228"/>
      <c r="M199" s="229"/>
      <c r="N199" s="230"/>
      <c r="O199" s="230"/>
      <c r="P199" s="230"/>
      <c r="Q199" s="230"/>
      <c r="R199" s="230"/>
      <c r="S199" s="230"/>
      <c r="T199" s="23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2" t="s">
        <v>149</v>
      </c>
      <c r="AU199" s="232" t="s">
        <v>84</v>
      </c>
      <c r="AV199" s="13" t="s">
        <v>84</v>
      </c>
      <c r="AW199" s="13" t="s">
        <v>36</v>
      </c>
      <c r="AX199" s="13" t="s">
        <v>82</v>
      </c>
      <c r="AY199" s="232" t="s">
        <v>138</v>
      </c>
    </row>
    <row r="200" s="12" customFormat="1" ht="25.92" customHeight="1">
      <c r="A200" s="12"/>
      <c r="B200" s="187"/>
      <c r="C200" s="188"/>
      <c r="D200" s="189" t="s">
        <v>73</v>
      </c>
      <c r="E200" s="190" t="s">
        <v>360</v>
      </c>
      <c r="F200" s="190" t="s">
        <v>361</v>
      </c>
      <c r="G200" s="188"/>
      <c r="H200" s="188"/>
      <c r="I200" s="191"/>
      <c r="J200" s="192">
        <f>BK200</f>
        <v>0</v>
      </c>
      <c r="K200" s="188"/>
      <c r="L200" s="193"/>
      <c r="M200" s="194"/>
      <c r="N200" s="195"/>
      <c r="O200" s="195"/>
      <c r="P200" s="196">
        <f>P201</f>
        <v>0</v>
      </c>
      <c r="Q200" s="195"/>
      <c r="R200" s="196">
        <f>R201</f>
        <v>0</v>
      </c>
      <c r="S200" s="195"/>
      <c r="T200" s="197">
        <f>T201</f>
        <v>0.47399999999999998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98" t="s">
        <v>84</v>
      </c>
      <c r="AT200" s="199" t="s">
        <v>73</v>
      </c>
      <c r="AU200" s="199" t="s">
        <v>74</v>
      </c>
      <c r="AY200" s="198" t="s">
        <v>138</v>
      </c>
      <c r="BK200" s="200">
        <f>BK201</f>
        <v>0</v>
      </c>
    </row>
    <row r="201" s="12" customFormat="1" ht="22.8" customHeight="1">
      <c r="A201" s="12"/>
      <c r="B201" s="187"/>
      <c r="C201" s="188"/>
      <c r="D201" s="189" t="s">
        <v>73</v>
      </c>
      <c r="E201" s="201" t="s">
        <v>362</v>
      </c>
      <c r="F201" s="201" t="s">
        <v>363</v>
      </c>
      <c r="G201" s="188"/>
      <c r="H201" s="188"/>
      <c r="I201" s="191"/>
      <c r="J201" s="202">
        <f>BK201</f>
        <v>0</v>
      </c>
      <c r="K201" s="188"/>
      <c r="L201" s="193"/>
      <c r="M201" s="194"/>
      <c r="N201" s="195"/>
      <c r="O201" s="195"/>
      <c r="P201" s="196">
        <f>SUM(P202:P207)</f>
        <v>0</v>
      </c>
      <c r="Q201" s="195"/>
      <c r="R201" s="196">
        <f>SUM(R202:R207)</f>
        <v>0</v>
      </c>
      <c r="S201" s="195"/>
      <c r="T201" s="197">
        <f>SUM(T202:T207)</f>
        <v>0.47399999999999998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98" t="s">
        <v>84</v>
      </c>
      <c r="AT201" s="199" t="s">
        <v>73</v>
      </c>
      <c r="AU201" s="199" t="s">
        <v>82</v>
      </c>
      <c r="AY201" s="198" t="s">
        <v>138</v>
      </c>
      <c r="BK201" s="200">
        <f>SUM(BK202:BK207)</f>
        <v>0</v>
      </c>
    </row>
    <row r="202" s="2" customFormat="1" ht="24.15" customHeight="1">
      <c r="A202" s="37"/>
      <c r="B202" s="38"/>
      <c r="C202" s="203" t="s">
        <v>364</v>
      </c>
      <c r="D202" s="203" t="s">
        <v>140</v>
      </c>
      <c r="E202" s="204" t="s">
        <v>365</v>
      </c>
      <c r="F202" s="205" t="s">
        <v>366</v>
      </c>
      <c r="G202" s="206" t="s">
        <v>367</v>
      </c>
      <c r="H202" s="207">
        <v>174</v>
      </c>
      <c r="I202" s="208"/>
      <c r="J202" s="209">
        <f>ROUND(I202*H202,2)</f>
        <v>0</v>
      </c>
      <c r="K202" s="205" t="s">
        <v>144</v>
      </c>
      <c r="L202" s="43"/>
      <c r="M202" s="210" t="s">
        <v>19</v>
      </c>
      <c r="N202" s="211" t="s">
        <v>45</v>
      </c>
      <c r="O202" s="83"/>
      <c r="P202" s="212">
        <f>O202*H202</f>
        <v>0</v>
      </c>
      <c r="Q202" s="212">
        <v>0</v>
      </c>
      <c r="R202" s="212">
        <f>Q202*H202</f>
        <v>0</v>
      </c>
      <c r="S202" s="212">
        <v>0.001</v>
      </c>
      <c r="T202" s="213">
        <f>S202*H202</f>
        <v>0.17400000000000002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14" t="s">
        <v>225</v>
      </c>
      <c r="AT202" s="214" t="s">
        <v>140</v>
      </c>
      <c r="AU202" s="214" t="s">
        <v>84</v>
      </c>
      <c r="AY202" s="16" t="s">
        <v>138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6" t="s">
        <v>82</v>
      </c>
      <c r="BK202" s="215">
        <f>ROUND(I202*H202,2)</f>
        <v>0</v>
      </c>
      <c r="BL202" s="16" t="s">
        <v>225</v>
      </c>
      <c r="BM202" s="214" t="s">
        <v>368</v>
      </c>
    </row>
    <row r="203" s="2" customFormat="1">
      <c r="A203" s="37"/>
      <c r="B203" s="38"/>
      <c r="C203" s="39"/>
      <c r="D203" s="216" t="s">
        <v>147</v>
      </c>
      <c r="E203" s="39"/>
      <c r="F203" s="217" t="s">
        <v>369</v>
      </c>
      <c r="G203" s="39"/>
      <c r="H203" s="39"/>
      <c r="I203" s="218"/>
      <c r="J203" s="39"/>
      <c r="K203" s="39"/>
      <c r="L203" s="43"/>
      <c r="M203" s="219"/>
      <c r="N203" s="220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147</v>
      </c>
      <c r="AU203" s="16" t="s">
        <v>84</v>
      </c>
    </row>
    <row r="204" s="13" customFormat="1">
      <c r="A204" s="13"/>
      <c r="B204" s="221"/>
      <c r="C204" s="222"/>
      <c r="D204" s="223" t="s">
        <v>149</v>
      </c>
      <c r="E204" s="224" t="s">
        <v>19</v>
      </c>
      <c r="F204" s="225" t="s">
        <v>370</v>
      </c>
      <c r="G204" s="222"/>
      <c r="H204" s="226">
        <v>174</v>
      </c>
      <c r="I204" s="227"/>
      <c r="J204" s="222"/>
      <c r="K204" s="222"/>
      <c r="L204" s="228"/>
      <c r="M204" s="229"/>
      <c r="N204" s="230"/>
      <c r="O204" s="230"/>
      <c r="P204" s="230"/>
      <c r="Q204" s="230"/>
      <c r="R204" s="230"/>
      <c r="S204" s="230"/>
      <c r="T204" s="23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2" t="s">
        <v>149</v>
      </c>
      <c r="AU204" s="232" t="s">
        <v>84</v>
      </c>
      <c r="AV204" s="13" t="s">
        <v>84</v>
      </c>
      <c r="AW204" s="13" t="s">
        <v>36</v>
      </c>
      <c r="AX204" s="13" t="s">
        <v>82</v>
      </c>
      <c r="AY204" s="232" t="s">
        <v>138</v>
      </c>
    </row>
    <row r="205" s="2" customFormat="1" ht="37.8" customHeight="1">
      <c r="A205" s="37"/>
      <c r="B205" s="38"/>
      <c r="C205" s="203" t="s">
        <v>371</v>
      </c>
      <c r="D205" s="203" t="s">
        <v>140</v>
      </c>
      <c r="E205" s="204" t="s">
        <v>372</v>
      </c>
      <c r="F205" s="205" t="s">
        <v>373</v>
      </c>
      <c r="G205" s="206" t="s">
        <v>367</v>
      </c>
      <c r="H205" s="207">
        <v>300</v>
      </c>
      <c r="I205" s="208"/>
      <c r="J205" s="209">
        <f>ROUND(I205*H205,2)</f>
        <v>0</v>
      </c>
      <c r="K205" s="205" t="s">
        <v>144</v>
      </c>
      <c r="L205" s="43"/>
      <c r="M205" s="210" t="s">
        <v>19</v>
      </c>
      <c r="N205" s="211" t="s">
        <v>45</v>
      </c>
      <c r="O205" s="83"/>
      <c r="P205" s="212">
        <f>O205*H205</f>
        <v>0</v>
      </c>
      <c r="Q205" s="212">
        <v>0</v>
      </c>
      <c r="R205" s="212">
        <f>Q205*H205</f>
        <v>0</v>
      </c>
      <c r="S205" s="212">
        <v>0.001</v>
      </c>
      <c r="T205" s="213">
        <f>S205*H205</f>
        <v>0.29999999999999999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14" t="s">
        <v>225</v>
      </c>
      <c r="AT205" s="214" t="s">
        <v>140</v>
      </c>
      <c r="AU205" s="214" t="s">
        <v>84</v>
      </c>
      <c r="AY205" s="16" t="s">
        <v>138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6" t="s">
        <v>82</v>
      </c>
      <c r="BK205" s="215">
        <f>ROUND(I205*H205,2)</f>
        <v>0</v>
      </c>
      <c r="BL205" s="16" t="s">
        <v>225</v>
      </c>
      <c r="BM205" s="214" t="s">
        <v>374</v>
      </c>
    </row>
    <row r="206" s="2" customFormat="1">
      <c r="A206" s="37"/>
      <c r="B206" s="38"/>
      <c r="C206" s="39"/>
      <c r="D206" s="216" t="s">
        <v>147</v>
      </c>
      <c r="E206" s="39"/>
      <c r="F206" s="217" t="s">
        <v>375</v>
      </c>
      <c r="G206" s="39"/>
      <c r="H206" s="39"/>
      <c r="I206" s="218"/>
      <c r="J206" s="39"/>
      <c r="K206" s="39"/>
      <c r="L206" s="43"/>
      <c r="M206" s="219"/>
      <c r="N206" s="220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147</v>
      </c>
      <c r="AU206" s="16" t="s">
        <v>84</v>
      </c>
    </row>
    <row r="207" s="13" customFormat="1">
      <c r="A207" s="13"/>
      <c r="B207" s="221"/>
      <c r="C207" s="222"/>
      <c r="D207" s="223" t="s">
        <v>149</v>
      </c>
      <c r="E207" s="224" t="s">
        <v>19</v>
      </c>
      <c r="F207" s="225" t="s">
        <v>376</v>
      </c>
      <c r="G207" s="222"/>
      <c r="H207" s="226">
        <v>300</v>
      </c>
      <c r="I207" s="227"/>
      <c r="J207" s="222"/>
      <c r="K207" s="222"/>
      <c r="L207" s="228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2" t="s">
        <v>149</v>
      </c>
      <c r="AU207" s="232" t="s">
        <v>84</v>
      </c>
      <c r="AV207" s="13" t="s">
        <v>84</v>
      </c>
      <c r="AW207" s="13" t="s">
        <v>36</v>
      </c>
      <c r="AX207" s="13" t="s">
        <v>82</v>
      </c>
      <c r="AY207" s="232" t="s">
        <v>138</v>
      </c>
    </row>
    <row r="208" s="2" customFormat="1" ht="6.96" customHeight="1">
      <c r="A208" s="37"/>
      <c r="B208" s="58"/>
      <c r="C208" s="59"/>
      <c r="D208" s="59"/>
      <c r="E208" s="59"/>
      <c r="F208" s="59"/>
      <c r="G208" s="59"/>
      <c r="H208" s="59"/>
      <c r="I208" s="59"/>
      <c r="J208" s="59"/>
      <c r="K208" s="59"/>
      <c r="L208" s="43"/>
      <c r="M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</row>
  </sheetData>
  <sheetProtection sheet="1" autoFilter="0" formatColumns="0" formatRows="0" objects="1" scenarios="1" spinCount="100000" saltValue="fyZ0z8rfisf8DAxUkycF0n6c6GcNqQPZSx0QOdfTLl5+lNToK1ZPhR9p1lI3ujRcg8FF0mOZwB/w6EGkuEpMnQ==" hashValue="zmKlhkYly9AYDkUdTU1MkXGaRV5Jqss+dAfvNCm65YJ/ytvh1WBMANChVJ9LnN2VXDKBS5XtLFMnLoxj0I5NIg==" algorithmName="SHA-512" password="CC35"/>
  <autoFilter ref="C84:K20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2_02/111111311"/>
    <hyperlink ref="F92" r:id="rId2" display="https://podminky.urs.cz/item/CS_URS_2022_02/112151014"/>
    <hyperlink ref="F94" r:id="rId3" display="https://podminky.urs.cz/item/CS_URS_2022_02/112151015"/>
    <hyperlink ref="F96" r:id="rId4" display="https://podminky.urs.cz/item/CS_URS_2022_02/112151016"/>
    <hyperlink ref="F98" r:id="rId5" display="https://podminky.urs.cz/item/CS_URS_2022_02/112151018"/>
    <hyperlink ref="F100" r:id="rId6" display="https://podminky.urs.cz/item/CS_URS_2022_02/112151019"/>
    <hyperlink ref="F102" r:id="rId7" display="https://podminky.urs.cz/item/CS_URS_2022_02/112151013"/>
    <hyperlink ref="F105" r:id="rId8" display="https://podminky.urs.cz/item/CS_URS_2022_02/112201113"/>
    <hyperlink ref="F108" r:id="rId9" display="https://podminky.urs.cz/item/CS_URS_2022_02/112201114"/>
    <hyperlink ref="F110" r:id="rId10" display="https://podminky.urs.cz/item/CS_URS_2022_02/112201115"/>
    <hyperlink ref="F112" r:id="rId11" display="https://podminky.urs.cz/item/CS_URS_2022_02/112201116"/>
    <hyperlink ref="F114" r:id="rId12" display="https://podminky.urs.cz/item/CS_URS_2022_02/112201118"/>
    <hyperlink ref="F116" r:id="rId13" display="https://podminky.urs.cz/item/CS_URS_2022_02/112201119"/>
    <hyperlink ref="F118" r:id="rId14" display="https://podminky.urs.cz/item/CS_URS_2022_02/113107312"/>
    <hyperlink ref="F121" r:id="rId15" display="https://podminky.urs.cz/item/CS_URS_2022_02/113152112"/>
    <hyperlink ref="F125" r:id="rId16" display="https://podminky.urs.cz/item/CS_URS_2022_02/113202111"/>
    <hyperlink ref="F131" r:id="rId17" display="https://podminky.urs.cz/item/CS_URS_2022_02/121151123"/>
    <hyperlink ref="F134" r:id="rId18" display="https://podminky.urs.cz/item/CS_URS_2022_02/122251105"/>
    <hyperlink ref="F140" r:id="rId19" display="https://podminky.urs.cz/item/CS_URS_2022_02/162751117"/>
    <hyperlink ref="F143" r:id="rId20" display="https://podminky.urs.cz/item/CS_URS_2022_02/171151103"/>
    <hyperlink ref="F150" r:id="rId21" display="https://podminky.urs.cz/item/CS_URS_2022_02/182151111"/>
    <hyperlink ref="F154" r:id="rId22" display="https://podminky.urs.cz/item/CS_URS_2022_02/938909311"/>
    <hyperlink ref="F157" r:id="rId23" display="https://podminky.urs.cz/item/CS_URS_2022_02/962042321"/>
    <hyperlink ref="F161" r:id="rId24" display="https://podminky.urs.cz/item/CS_URS_2022_02/962042334"/>
    <hyperlink ref="F165" r:id="rId25" display="https://podminky.urs.cz/item/CS_URS_2022_02/965042231"/>
    <hyperlink ref="F169" r:id="rId26" display="https://podminky.urs.cz/item/CS_URS_2022_02/966049831"/>
    <hyperlink ref="F173" r:id="rId27" display="https://podminky.urs.cz/item/CS_URS_2022_02/966071711"/>
    <hyperlink ref="F178" r:id="rId28" display="https://podminky.urs.cz/item/CS_URS_2022_02/966072811"/>
    <hyperlink ref="F181" r:id="rId29" display="https://podminky.urs.cz/item/CS_URS_2022_02/966073812"/>
    <hyperlink ref="F186" r:id="rId30" display="https://podminky.urs.cz/item/CS_URS_2022_02/997013501"/>
    <hyperlink ref="F188" r:id="rId31" display="https://podminky.urs.cz/item/CS_URS_2022_02/997013509"/>
    <hyperlink ref="F191" r:id="rId32" display="https://podminky.urs.cz/item/CS_URS_2022_02/997013863"/>
    <hyperlink ref="F195" r:id="rId33" display="https://podminky.urs.cz/item/CS_URS_2022_02/997221861"/>
    <hyperlink ref="F198" r:id="rId34" display="https://podminky.urs.cz/item/CS_URS_2022_02/997221873"/>
    <hyperlink ref="F203" r:id="rId35" display="https://podminky.urs.cz/item/CS_URS_2022_02/767996801"/>
    <hyperlink ref="F206" r:id="rId36" display="https://podminky.urs.cz/item/CS_URS_2022_02/76799680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84</v>
      </c>
    </row>
    <row r="4" s="1" customFormat="1" ht="24.96" customHeight="1">
      <c r="B4" s="19"/>
      <c r="D4" s="129" t="s">
        <v>109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Rekonstrukce školního hřiště u Gymnázia Luďka Pika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110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377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15. 11. 2022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34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35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37</v>
      </c>
      <c r="E23" s="37"/>
      <c r="F23" s="37"/>
      <c r="G23" s="37"/>
      <c r="H23" s="37"/>
      <c r="I23" s="131" t="s">
        <v>26</v>
      </c>
      <c r="J23" s="135" t="s">
        <v>34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38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37"/>
      <c r="B27" s="138"/>
      <c r="C27" s="137"/>
      <c r="D27" s="137"/>
      <c r="E27" s="139" t="s">
        <v>112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40</v>
      </c>
      <c r="E30" s="37"/>
      <c r="F30" s="37"/>
      <c r="G30" s="37"/>
      <c r="H30" s="37"/>
      <c r="I30" s="37"/>
      <c r="J30" s="143">
        <f>ROUND(J87,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42</v>
      </c>
      <c r="G32" s="37"/>
      <c r="H32" s="37"/>
      <c r="I32" s="144" t="s">
        <v>41</v>
      </c>
      <c r="J32" s="144" t="s">
        <v>43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44</v>
      </c>
      <c r="E33" s="131" t="s">
        <v>45</v>
      </c>
      <c r="F33" s="146">
        <f>ROUND((SUM(BE87:BE162)),  2)</f>
        <v>0</v>
      </c>
      <c r="G33" s="37"/>
      <c r="H33" s="37"/>
      <c r="I33" s="147">
        <v>0.20999999999999999</v>
      </c>
      <c r="J33" s="146">
        <f>ROUND(((SUM(BE87:BE162))*I33),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46</v>
      </c>
      <c r="F34" s="146">
        <f>ROUND((SUM(BF87:BF162)),  2)</f>
        <v>0</v>
      </c>
      <c r="G34" s="37"/>
      <c r="H34" s="37"/>
      <c r="I34" s="147">
        <v>0.14999999999999999</v>
      </c>
      <c r="J34" s="146">
        <f>ROUND(((SUM(BF87:BF162))*I34),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47</v>
      </c>
      <c r="F35" s="146">
        <f>ROUND((SUM(BG87:BG162)),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48</v>
      </c>
      <c r="F36" s="146">
        <f>ROUND((SUM(BH87:BH162)),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49</v>
      </c>
      <c r="F37" s="146">
        <f>ROUND((SUM(BI87:BI162)),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50</v>
      </c>
      <c r="E39" s="150"/>
      <c r="F39" s="150"/>
      <c r="G39" s="151" t="s">
        <v>51</v>
      </c>
      <c r="H39" s="152" t="s">
        <v>52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113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Rekonstrukce školního hřiště u Gymnázia Luďka Pika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110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01 - SO 01 Víceúčelové hřiště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>Opavská č.p. 21, 312 17 PLzeň 4</v>
      </c>
      <c r="G52" s="39"/>
      <c r="H52" s="39"/>
      <c r="I52" s="31" t="s">
        <v>23</v>
      </c>
      <c r="J52" s="71" t="str">
        <f>IF(J12="","",J12)</f>
        <v>15. 11. 2022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Gymnázium Luďka Pika</v>
      </c>
      <c r="G54" s="39"/>
      <c r="H54" s="39"/>
      <c r="I54" s="31" t="s">
        <v>33</v>
      </c>
      <c r="J54" s="35" t="str">
        <f>E21</f>
        <v>Ing. Michaela Kaislerová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37</v>
      </c>
      <c r="J55" s="35" t="str">
        <f>E24</f>
        <v>Ing. Michaela Kaislerová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114</v>
      </c>
      <c r="D57" s="161"/>
      <c r="E57" s="161"/>
      <c r="F57" s="161"/>
      <c r="G57" s="161"/>
      <c r="H57" s="161"/>
      <c r="I57" s="161"/>
      <c r="J57" s="162" t="s">
        <v>115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72</v>
      </c>
      <c r="D59" s="39"/>
      <c r="E59" s="39"/>
      <c r="F59" s="39"/>
      <c r="G59" s="39"/>
      <c r="H59" s="39"/>
      <c r="I59" s="39"/>
      <c r="J59" s="101">
        <f>J87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116</v>
      </c>
    </row>
    <row r="60" hidden="1" s="9" customFormat="1" ht="24.96" customHeight="1">
      <c r="A60" s="9"/>
      <c r="B60" s="164"/>
      <c r="C60" s="165"/>
      <c r="D60" s="166" t="s">
        <v>117</v>
      </c>
      <c r="E60" s="167"/>
      <c r="F60" s="167"/>
      <c r="G60" s="167"/>
      <c r="H60" s="167"/>
      <c r="I60" s="167"/>
      <c r="J60" s="168">
        <f>J88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0"/>
      <c r="C61" s="171"/>
      <c r="D61" s="172" t="s">
        <v>118</v>
      </c>
      <c r="E61" s="173"/>
      <c r="F61" s="173"/>
      <c r="G61" s="173"/>
      <c r="H61" s="173"/>
      <c r="I61" s="173"/>
      <c r="J61" s="174">
        <f>J89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0"/>
      <c r="C62" s="171"/>
      <c r="D62" s="172" t="s">
        <v>378</v>
      </c>
      <c r="E62" s="173"/>
      <c r="F62" s="173"/>
      <c r="G62" s="173"/>
      <c r="H62" s="173"/>
      <c r="I62" s="173"/>
      <c r="J62" s="174">
        <f>J108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0"/>
      <c r="C63" s="171"/>
      <c r="D63" s="172" t="s">
        <v>379</v>
      </c>
      <c r="E63" s="173"/>
      <c r="F63" s="173"/>
      <c r="G63" s="173"/>
      <c r="H63" s="173"/>
      <c r="I63" s="173"/>
      <c r="J63" s="174">
        <f>J112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0"/>
      <c r="C64" s="171"/>
      <c r="D64" s="172" t="s">
        <v>119</v>
      </c>
      <c r="E64" s="173"/>
      <c r="F64" s="173"/>
      <c r="G64" s="173"/>
      <c r="H64" s="173"/>
      <c r="I64" s="173"/>
      <c r="J64" s="174">
        <f>J124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0"/>
      <c r="C65" s="171"/>
      <c r="D65" s="172" t="s">
        <v>380</v>
      </c>
      <c r="E65" s="173"/>
      <c r="F65" s="173"/>
      <c r="G65" s="173"/>
      <c r="H65" s="173"/>
      <c r="I65" s="173"/>
      <c r="J65" s="174">
        <f>J128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0"/>
      <c r="C66" s="171"/>
      <c r="D66" s="172" t="s">
        <v>381</v>
      </c>
      <c r="E66" s="173"/>
      <c r="F66" s="173"/>
      <c r="G66" s="173"/>
      <c r="H66" s="173"/>
      <c r="I66" s="173"/>
      <c r="J66" s="174">
        <f>J141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0"/>
      <c r="C67" s="171"/>
      <c r="D67" s="172" t="s">
        <v>382</v>
      </c>
      <c r="E67" s="173"/>
      <c r="F67" s="173"/>
      <c r="G67" s="173"/>
      <c r="H67" s="173"/>
      <c r="I67" s="173"/>
      <c r="J67" s="174">
        <f>J144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/>
    <row r="71" hidden="1"/>
    <row r="72" hidden="1"/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123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59" t="str">
        <f>E7</f>
        <v>Rekonstrukce školního hřiště u Gymnázia Luďka Pika</v>
      </c>
      <c r="F77" s="31"/>
      <c r="G77" s="31"/>
      <c r="H77" s="31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110</v>
      </c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68" t="str">
        <f>E9</f>
        <v>01 - SO 01 Víceúčelové hřiště</v>
      </c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21</v>
      </c>
      <c r="D81" s="39"/>
      <c r="E81" s="39"/>
      <c r="F81" s="26" t="str">
        <f>F12</f>
        <v>Opavská č.p. 21, 312 17 PLzeň 4</v>
      </c>
      <c r="G81" s="39"/>
      <c r="H81" s="39"/>
      <c r="I81" s="31" t="s">
        <v>23</v>
      </c>
      <c r="J81" s="71" t="str">
        <f>IF(J12="","",J12)</f>
        <v>15. 11. 2022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25.65" customHeight="1">
      <c r="A83" s="37"/>
      <c r="B83" s="38"/>
      <c r="C83" s="31" t="s">
        <v>25</v>
      </c>
      <c r="D83" s="39"/>
      <c r="E83" s="39"/>
      <c r="F83" s="26" t="str">
        <f>E15</f>
        <v>Gymnázium Luďka Pika</v>
      </c>
      <c r="G83" s="39"/>
      <c r="H83" s="39"/>
      <c r="I83" s="31" t="s">
        <v>33</v>
      </c>
      <c r="J83" s="35" t="str">
        <f>E21</f>
        <v>Ing. Michaela Kaislerová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25.65" customHeight="1">
      <c r="A84" s="37"/>
      <c r="B84" s="38"/>
      <c r="C84" s="31" t="s">
        <v>31</v>
      </c>
      <c r="D84" s="39"/>
      <c r="E84" s="39"/>
      <c r="F84" s="26" t="str">
        <f>IF(E18="","",E18)</f>
        <v>Vyplň údaj</v>
      </c>
      <c r="G84" s="39"/>
      <c r="H84" s="39"/>
      <c r="I84" s="31" t="s">
        <v>37</v>
      </c>
      <c r="J84" s="35" t="str">
        <f>E24</f>
        <v>Ing. Michaela Kaislerová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0.32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1" customFormat="1" ht="29.28" customHeight="1">
      <c r="A86" s="176"/>
      <c r="B86" s="177"/>
      <c r="C86" s="178" t="s">
        <v>124</v>
      </c>
      <c r="D86" s="179" t="s">
        <v>59</v>
      </c>
      <c r="E86" s="179" t="s">
        <v>55</v>
      </c>
      <c r="F86" s="179" t="s">
        <v>56</v>
      </c>
      <c r="G86" s="179" t="s">
        <v>125</v>
      </c>
      <c r="H86" s="179" t="s">
        <v>126</v>
      </c>
      <c r="I86" s="179" t="s">
        <v>127</v>
      </c>
      <c r="J86" s="179" t="s">
        <v>115</v>
      </c>
      <c r="K86" s="180" t="s">
        <v>128</v>
      </c>
      <c r="L86" s="181"/>
      <c r="M86" s="91" t="s">
        <v>19</v>
      </c>
      <c r="N86" s="92" t="s">
        <v>44</v>
      </c>
      <c r="O86" s="92" t="s">
        <v>129</v>
      </c>
      <c r="P86" s="92" t="s">
        <v>130</v>
      </c>
      <c r="Q86" s="92" t="s">
        <v>131</v>
      </c>
      <c r="R86" s="92" t="s">
        <v>132</v>
      </c>
      <c r="S86" s="92" t="s">
        <v>133</v>
      </c>
      <c r="T86" s="93" t="s">
        <v>134</v>
      </c>
      <c r="U86" s="176"/>
      <c r="V86" s="176"/>
      <c r="W86" s="176"/>
      <c r="X86" s="176"/>
      <c r="Y86" s="176"/>
      <c r="Z86" s="176"/>
      <c r="AA86" s="176"/>
      <c r="AB86" s="176"/>
      <c r="AC86" s="176"/>
      <c r="AD86" s="176"/>
      <c r="AE86" s="176"/>
    </row>
    <row r="87" s="2" customFormat="1" ht="22.8" customHeight="1">
      <c r="A87" s="37"/>
      <c r="B87" s="38"/>
      <c r="C87" s="98" t="s">
        <v>135</v>
      </c>
      <c r="D87" s="39"/>
      <c r="E87" s="39"/>
      <c r="F87" s="39"/>
      <c r="G87" s="39"/>
      <c r="H87" s="39"/>
      <c r="I87" s="39"/>
      <c r="J87" s="182">
        <f>BK87</f>
        <v>0</v>
      </c>
      <c r="K87" s="39"/>
      <c r="L87" s="43"/>
      <c r="M87" s="94"/>
      <c r="N87" s="183"/>
      <c r="O87" s="95"/>
      <c r="P87" s="184">
        <f>P88</f>
        <v>0</v>
      </c>
      <c r="Q87" s="95"/>
      <c r="R87" s="184">
        <f>R88</f>
        <v>1045.8413752000001</v>
      </c>
      <c r="S87" s="95"/>
      <c r="T87" s="185">
        <f>T88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73</v>
      </c>
      <c r="AU87" s="16" t="s">
        <v>116</v>
      </c>
      <c r="BK87" s="186">
        <f>BK88</f>
        <v>0</v>
      </c>
    </row>
    <row r="88" s="12" customFormat="1" ht="25.92" customHeight="1">
      <c r="A88" s="12"/>
      <c r="B88" s="187"/>
      <c r="C88" s="188"/>
      <c r="D88" s="189" t="s">
        <v>73</v>
      </c>
      <c r="E88" s="190" t="s">
        <v>136</v>
      </c>
      <c r="F88" s="190" t="s">
        <v>137</v>
      </c>
      <c r="G88" s="188"/>
      <c r="H88" s="188"/>
      <c r="I88" s="191"/>
      <c r="J88" s="192">
        <f>BK88</f>
        <v>0</v>
      </c>
      <c r="K88" s="188"/>
      <c r="L88" s="193"/>
      <c r="M88" s="194"/>
      <c r="N88" s="195"/>
      <c r="O88" s="195"/>
      <c r="P88" s="196">
        <f>P89+P108+P112+P124+P128+P141+P144</f>
        <v>0</v>
      </c>
      <c r="Q88" s="195"/>
      <c r="R88" s="196">
        <f>R89+R108+R112+R124+R128+R141+R144</f>
        <v>1045.8413752000001</v>
      </c>
      <c r="S88" s="195"/>
      <c r="T88" s="197">
        <f>T89+T108+T112+T124+T128+T141+T144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8" t="s">
        <v>82</v>
      </c>
      <c r="AT88" s="199" t="s">
        <v>73</v>
      </c>
      <c r="AU88" s="199" t="s">
        <v>74</v>
      </c>
      <c r="AY88" s="198" t="s">
        <v>138</v>
      </c>
      <c r="BK88" s="200">
        <f>BK89+BK108+BK112+BK124+BK128+BK141+BK144</f>
        <v>0</v>
      </c>
    </row>
    <row r="89" s="12" customFormat="1" ht="22.8" customHeight="1">
      <c r="A89" s="12"/>
      <c r="B89" s="187"/>
      <c r="C89" s="188"/>
      <c r="D89" s="189" t="s">
        <v>73</v>
      </c>
      <c r="E89" s="201" t="s">
        <v>82</v>
      </c>
      <c r="F89" s="201" t="s">
        <v>139</v>
      </c>
      <c r="G89" s="188"/>
      <c r="H89" s="188"/>
      <c r="I89" s="191"/>
      <c r="J89" s="202">
        <f>BK89</f>
        <v>0</v>
      </c>
      <c r="K89" s="188"/>
      <c r="L89" s="193"/>
      <c r="M89" s="194"/>
      <c r="N89" s="195"/>
      <c r="O89" s="195"/>
      <c r="P89" s="196">
        <f>SUM(P90:P107)</f>
        <v>0</v>
      </c>
      <c r="Q89" s="195"/>
      <c r="R89" s="196">
        <f>SUM(R90:R107)</f>
        <v>0</v>
      </c>
      <c r="S89" s="195"/>
      <c r="T89" s="197">
        <f>SUM(T90:T107)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8" t="s">
        <v>82</v>
      </c>
      <c r="AT89" s="199" t="s">
        <v>73</v>
      </c>
      <c r="AU89" s="199" t="s">
        <v>82</v>
      </c>
      <c r="AY89" s="198" t="s">
        <v>138</v>
      </c>
      <c r="BK89" s="200">
        <f>SUM(BK90:BK107)</f>
        <v>0</v>
      </c>
    </row>
    <row r="90" s="2" customFormat="1" ht="44.25" customHeight="1">
      <c r="A90" s="37"/>
      <c r="B90" s="38"/>
      <c r="C90" s="203" t="s">
        <v>82</v>
      </c>
      <c r="D90" s="203" t="s">
        <v>140</v>
      </c>
      <c r="E90" s="204" t="s">
        <v>383</v>
      </c>
      <c r="F90" s="205" t="s">
        <v>384</v>
      </c>
      <c r="G90" s="206" t="s">
        <v>220</v>
      </c>
      <c r="H90" s="207">
        <v>19.859999999999999</v>
      </c>
      <c r="I90" s="208"/>
      <c r="J90" s="209">
        <f>ROUND(I90*H90,2)</f>
        <v>0</v>
      </c>
      <c r="K90" s="205" t="s">
        <v>144</v>
      </c>
      <c r="L90" s="43"/>
      <c r="M90" s="210" t="s">
        <v>19</v>
      </c>
      <c r="N90" s="211" t="s">
        <v>45</v>
      </c>
      <c r="O90" s="83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4" t="s">
        <v>145</v>
      </c>
      <c r="AT90" s="214" t="s">
        <v>140</v>
      </c>
      <c r="AU90" s="214" t="s">
        <v>84</v>
      </c>
      <c r="AY90" s="16" t="s">
        <v>138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6" t="s">
        <v>82</v>
      </c>
      <c r="BK90" s="215">
        <f>ROUND(I90*H90,2)</f>
        <v>0</v>
      </c>
      <c r="BL90" s="16" t="s">
        <v>145</v>
      </c>
      <c r="BM90" s="214" t="s">
        <v>385</v>
      </c>
    </row>
    <row r="91" s="2" customFormat="1">
      <c r="A91" s="37"/>
      <c r="B91" s="38"/>
      <c r="C91" s="39"/>
      <c r="D91" s="216" t="s">
        <v>147</v>
      </c>
      <c r="E91" s="39"/>
      <c r="F91" s="217" t="s">
        <v>386</v>
      </c>
      <c r="G91" s="39"/>
      <c r="H91" s="39"/>
      <c r="I91" s="218"/>
      <c r="J91" s="39"/>
      <c r="K91" s="39"/>
      <c r="L91" s="43"/>
      <c r="M91" s="219"/>
      <c r="N91" s="220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147</v>
      </c>
      <c r="AU91" s="16" t="s">
        <v>84</v>
      </c>
    </row>
    <row r="92" s="13" customFormat="1">
      <c r="A92" s="13"/>
      <c r="B92" s="221"/>
      <c r="C92" s="222"/>
      <c r="D92" s="223" t="s">
        <v>149</v>
      </c>
      <c r="E92" s="224" t="s">
        <v>19</v>
      </c>
      <c r="F92" s="225" t="s">
        <v>387</v>
      </c>
      <c r="G92" s="222"/>
      <c r="H92" s="226">
        <v>19.859999999999999</v>
      </c>
      <c r="I92" s="227"/>
      <c r="J92" s="222"/>
      <c r="K92" s="222"/>
      <c r="L92" s="228"/>
      <c r="M92" s="229"/>
      <c r="N92" s="230"/>
      <c r="O92" s="230"/>
      <c r="P92" s="230"/>
      <c r="Q92" s="230"/>
      <c r="R92" s="230"/>
      <c r="S92" s="230"/>
      <c r="T92" s="23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2" t="s">
        <v>149</v>
      </c>
      <c r="AU92" s="232" t="s">
        <v>84</v>
      </c>
      <c r="AV92" s="13" t="s">
        <v>84</v>
      </c>
      <c r="AW92" s="13" t="s">
        <v>36</v>
      </c>
      <c r="AX92" s="13" t="s">
        <v>82</v>
      </c>
      <c r="AY92" s="232" t="s">
        <v>138</v>
      </c>
    </row>
    <row r="93" s="2" customFormat="1" ht="44.25" customHeight="1">
      <c r="A93" s="37"/>
      <c r="B93" s="38"/>
      <c r="C93" s="203" t="s">
        <v>84</v>
      </c>
      <c r="D93" s="203" t="s">
        <v>140</v>
      </c>
      <c r="E93" s="204" t="s">
        <v>388</v>
      </c>
      <c r="F93" s="205" t="s">
        <v>389</v>
      </c>
      <c r="G93" s="206" t="s">
        <v>220</v>
      </c>
      <c r="H93" s="207">
        <v>8.9600000000000009</v>
      </c>
      <c r="I93" s="208"/>
      <c r="J93" s="209">
        <f>ROUND(I93*H93,2)</f>
        <v>0</v>
      </c>
      <c r="K93" s="205" t="s">
        <v>144</v>
      </c>
      <c r="L93" s="43"/>
      <c r="M93" s="210" t="s">
        <v>19</v>
      </c>
      <c r="N93" s="211" t="s">
        <v>45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145</v>
      </c>
      <c r="AT93" s="214" t="s">
        <v>140</v>
      </c>
      <c r="AU93" s="214" t="s">
        <v>84</v>
      </c>
      <c r="AY93" s="16" t="s">
        <v>138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82</v>
      </c>
      <c r="BK93" s="215">
        <f>ROUND(I93*H93,2)</f>
        <v>0</v>
      </c>
      <c r="BL93" s="16" t="s">
        <v>145</v>
      </c>
      <c r="BM93" s="214" t="s">
        <v>390</v>
      </c>
    </row>
    <row r="94" s="2" customFormat="1">
      <c r="A94" s="37"/>
      <c r="B94" s="38"/>
      <c r="C94" s="39"/>
      <c r="D94" s="216" t="s">
        <v>147</v>
      </c>
      <c r="E94" s="39"/>
      <c r="F94" s="217" t="s">
        <v>391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147</v>
      </c>
      <c r="AU94" s="16" t="s">
        <v>84</v>
      </c>
    </row>
    <row r="95" s="13" customFormat="1">
      <c r="A95" s="13"/>
      <c r="B95" s="221"/>
      <c r="C95" s="222"/>
      <c r="D95" s="223" t="s">
        <v>149</v>
      </c>
      <c r="E95" s="224" t="s">
        <v>19</v>
      </c>
      <c r="F95" s="225" t="s">
        <v>392</v>
      </c>
      <c r="G95" s="222"/>
      <c r="H95" s="226">
        <v>8.9600000000000009</v>
      </c>
      <c r="I95" s="227"/>
      <c r="J95" s="222"/>
      <c r="K95" s="222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149</v>
      </c>
      <c r="AU95" s="232" t="s">
        <v>84</v>
      </c>
      <c r="AV95" s="13" t="s">
        <v>84</v>
      </c>
      <c r="AW95" s="13" t="s">
        <v>36</v>
      </c>
      <c r="AX95" s="13" t="s">
        <v>82</v>
      </c>
      <c r="AY95" s="232" t="s">
        <v>138</v>
      </c>
    </row>
    <row r="96" s="2" customFormat="1" ht="62.7" customHeight="1">
      <c r="A96" s="37"/>
      <c r="B96" s="38"/>
      <c r="C96" s="203" t="s">
        <v>156</v>
      </c>
      <c r="D96" s="203" t="s">
        <v>140</v>
      </c>
      <c r="E96" s="204" t="s">
        <v>251</v>
      </c>
      <c r="F96" s="205" t="s">
        <v>252</v>
      </c>
      <c r="G96" s="206" t="s">
        <v>220</v>
      </c>
      <c r="H96" s="207">
        <v>28.82</v>
      </c>
      <c r="I96" s="208"/>
      <c r="J96" s="209">
        <f>ROUND(I96*H96,2)</f>
        <v>0</v>
      </c>
      <c r="K96" s="205" t="s">
        <v>144</v>
      </c>
      <c r="L96" s="43"/>
      <c r="M96" s="210" t="s">
        <v>19</v>
      </c>
      <c r="N96" s="211" t="s">
        <v>45</v>
      </c>
      <c r="O96" s="83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145</v>
      </c>
      <c r="AT96" s="214" t="s">
        <v>140</v>
      </c>
      <c r="AU96" s="214" t="s">
        <v>84</v>
      </c>
      <c r="AY96" s="16" t="s">
        <v>138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82</v>
      </c>
      <c r="BK96" s="215">
        <f>ROUND(I96*H96,2)</f>
        <v>0</v>
      </c>
      <c r="BL96" s="16" t="s">
        <v>145</v>
      </c>
      <c r="BM96" s="214" t="s">
        <v>393</v>
      </c>
    </row>
    <row r="97" s="2" customFormat="1">
      <c r="A97" s="37"/>
      <c r="B97" s="38"/>
      <c r="C97" s="39"/>
      <c r="D97" s="216" t="s">
        <v>147</v>
      </c>
      <c r="E97" s="39"/>
      <c r="F97" s="217" t="s">
        <v>254</v>
      </c>
      <c r="G97" s="39"/>
      <c r="H97" s="39"/>
      <c r="I97" s="218"/>
      <c r="J97" s="39"/>
      <c r="K97" s="39"/>
      <c r="L97" s="43"/>
      <c r="M97" s="219"/>
      <c r="N97" s="220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147</v>
      </c>
      <c r="AU97" s="16" t="s">
        <v>84</v>
      </c>
    </row>
    <row r="98" s="13" customFormat="1">
      <c r="A98" s="13"/>
      <c r="B98" s="221"/>
      <c r="C98" s="222"/>
      <c r="D98" s="223" t="s">
        <v>149</v>
      </c>
      <c r="E98" s="224" t="s">
        <v>19</v>
      </c>
      <c r="F98" s="225" t="s">
        <v>394</v>
      </c>
      <c r="G98" s="222"/>
      <c r="H98" s="226">
        <v>19.859999999999999</v>
      </c>
      <c r="I98" s="227"/>
      <c r="J98" s="222"/>
      <c r="K98" s="222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149</v>
      </c>
      <c r="AU98" s="232" t="s">
        <v>84</v>
      </c>
      <c r="AV98" s="13" t="s">
        <v>84</v>
      </c>
      <c r="AW98" s="13" t="s">
        <v>36</v>
      </c>
      <c r="AX98" s="13" t="s">
        <v>74</v>
      </c>
      <c r="AY98" s="232" t="s">
        <v>138</v>
      </c>
    </row>
    <row r="99" s="13" customFormat="1">
      <c r="A99" s="13"/>
      <c r="B99" s="221"/>
      <c r="C99" s="222"/>
      <c r="D99" s="223" t="s">
        <v>149</v>
      </c>
      <c r="E99" s="224" t="s">
        <v>19</v>
      </c>
      <c r="F99" s="225" t="s">
        <v>395</v>
      </c>
      <c r="G99" s="222"/>
      <c r="H99" s="226">
        <v>8.9600000000000009</v>
      </c>
      <c r="I99" s="227"/>
      <c r="J99" s="222"/>
      <c r="K99" s="222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149</v>
      </c>
      <c r="AU99" s="232" t="s">
        <v>84</v>
      </c>
      <c r="AV99" s="13" t="s">
        <v>84</v>
      </c>
      <c r="AW99" s="13" t="s">
        <v>36</v>
      </c>
      <c r="AX99" s="13" t="s">
        <v>74</v>
      </c>
      <c r="AY99" s="232" t="s">
        <v>138</v>
      </c>
    </row>
    <row r="100" s="2" customFormat="1" ht="44.25" customHeight="1">
      <c r="A100" s="37"/>
      <c r="B100" s="38"/>
      <c r="C100" s="203" t="s">
        <v>145</v>
      </c>
      <c r="D100" s="203" t="s">
        <v>140</v>
      </c>
      <c r="E100" s="204" t="s">
        <v>396</v>
      </c>
      <c r="F100" s="205" t="s">
        <v>397</v>
      </c>
      <c r="G100" s="206" t="s">
        <v>220</v>
      </c>
      <c r="H100" s="207">
        <v>28.82</v>
      </c>
      <c r="I100" s="208"/>
      <c r="J100" s="209">
        <f>ROUND(I100*H100,2)</f>
        <v>0</v>
      </c>
      <c r="K100" s="205" t="s">
        <v>144</v>
      </c>
      <c r="L100" s="43"/>
      <c r="M100" s="210" t="s">
        <v>19</v>
      </c>
      <c r="N100" s="211" t="s">
        <v>45</v>
      </c>
      <c r="O100" s="83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145</v>
      </c>
      <c r="AT100" s="214" t="s">
        <v>140</v>
      </c>
      <c r="AU100" s="214" t="s">
        <v>84</v>
      </c>
      <c r="AY100" s="16" t="s">
        <v>138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82</v>
      </c>
      <c r="BK100" s="215">
        <f>ROUND(I100*H100,2)</f>
        <v>0</v>
      </c>
      <c r="BL100" s="16" t="s">
        <v>145</v>
      </c>
      <c r="BM100" s="214" t="s">
        <v>398</v>
      </c>
    </row>
    <row r="101" s="2" customFormat="1">
      <c r="A101" s="37"/>
      <c r="B101" s="38"/>
      <c r="C101" s="39"/>
      <c r="D101" s="216" t="s">
        <v>147</v>
      </c>
      <c r="E101" s="39"/>
      <c r="F101" s="217" t="s">
        <v>399</v>
      </c>
      <c r="G101" s="39"/>
      <c r="H101" s="39"/>
      <c r="I101" s="218"/>
      <c r="J101" s="39"/>
      <c r="K101" s="39"/>
      <c r="L101" s="43"/>
      <c r="M101" s="219"/>
      <c r="N101" s="220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147</v>
      </c>
      <c r="AU101" s="16" t="s">
        <v>84</v>
      </c>
    </row>
    <row r="102" s="13" customFormat="1">
      <c r="A102" s="13"/>
      <c r="B102" s="221"/>
      <c r="C102" s="222"/>
      <c r="D102" s="223" t="s">
        <v>149</v>
      </c>
      <c r="E102" s="224" t="s">
        <v>19</v>
      </c>
      <c r="F102" s="225" t="s">
        <v>394</v>
      </c>
      <c r="G102" s="222"/>
      <c r="H102" s="226">
        <v>19.859999999999999</v>
      </c>
      <c r="I102" s="227"/>
      <c r="J102" s="222"/>
      <c r="K102" s="222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149</v>
      </c>
      <c r="AU102" s="232" t="s">
        <v>84</v>
      </c>
      <c r="AV102" s="13" t="s">
        <v>84</v>
      </c>
      <c r="AW102" s="13" t="s">
        <v>36</v>
      </c>
      <c r="AX102" s="13" t="s">
        <v>74</v>
      </c>
      <c r="AY102" s="232" t="s">
        <v>138</v>
      </c>
    </row>
    <row r="103" s="13" customFormat="1">
      <c r="A103" s="13"/>
      <c r="B103" s="221"/>
      <c r="C103" s="222"/>
      <c r="D103" s="223" t="s">
        <v>149</v>
      </c>
      <c r="E103" s="224" t="s">
        <v>19</v>
      </c>
      <c r="F103" s="225" t="s">
        <v>395</v>
      </c>
      <c r="G103" s="222"/>
      <c r="H103" s="226">
        <v>8.9600000000000009</v>
      </c>
      <c r="I103" s="227"/>
      <c r="J103" s="222"/>
      <c r="K103" s="222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149</v>
      </c>
      <c r="AU103" s="232" t="s">
        <v>84</v>
      </c>
      <c r="AV103" s="13" t="s">
        <v>84</v>
      </c>
      <c r="AW103" s="13" t="s">
        <v>36</v>
      </c>
      <c r="AX103" s="13" t="s">
        <v>74</v>
      </c>
      <c r="AY103" s="232" t="s">
        <v>138</v>
      </c>
    </row>
    <row r="104" s="2" customFormat="1" ht="44.25" customHeight="1">
      <c r="A104" s="37"/>
      <c r="B104" s="38"/>
      <c r="C104" s="203" t="s">
        <v>165</v>
      </c>
      <c r="D104" s="203" t="s">
        <v>140</v>
      </c>
      <c r="E104" s="204" t="s">
        <v>400</v>
      </c>
      <c r="F104" s="205" t="s">
        <v>356</v>
      </c>
      <c r="G104" s="206" t="s">
        <v>332</v>
      </c>
      <c r="H104" s="207">
        <v>28.82</v>
      </c>
      <c r="I104" s="208"/>
      <c r="J104" s="209">
        <f>ROUND(I104*H104,2)</f>
        <v>0</v>
      </c>
      <c r="K104" s="205" t="s">
        <v>144</v>
      </c>
      <c r="L104" s="43"/>
      <c r="M104" s="210" t="s">
        <v>19</v>
      </c>
      <c r="N104" s="211" t="s">
        <v>45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145</v>
      </c>
      <c r="AT104" s="214" t="s">
        <v>140</v>
      </c>
      <c r="AU104" s="214" t="s">
        <v>84</v>
      </c>
      <c r="AY104" s="16" t="s">
        <v>138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82</v>
      </c>
      <c r="BK104" s="215">
        <f>ROUND(I104*H104,2)</f>
        <v>0</v>
      </c>
      <c r="BL104" s="16" t="s">
        <v>145</v>
      </c>
      <c r="BM104" s="214" t="s">
        <v>401</v>
      </c>
    </row>
    <row r="105" s="2" customFormat="1">
      <c r="A105" s="37"/>
      <c r="B105" s="38"/>
      <c r="C105" s="39"/>
      <c r="D105" s="216" t="s">
        <v>147</v>
      </c>
      <c r="E105" s="39"/>
      <c r="F105" s="217" t="s">
        <v>402</v>
      </c>
      <c r="G105" s="39"/>
      <c r="H105" s="39"/>
      <c r="I105" s="218"/>
      <c r="J105" s="39"/>
      <c r="K105" s="39"/>
      <c r="L105" s="43"/>
      <c r="M105" s="219"/>
      <c r="N105" s="220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147</v>
      </c>
      <c r="AU105" s="16" t="s">
        <v>84</v>
      </c>
    </row>
    <row r="106" s="13" customFormat="1">
      <c r="A106" s="13"/>
      <c r="B106" s="221"/>
      <c r="C106" s="222"/>
      <c r="D106" s="223" t="s">
        <v>149</v>
      </c>
      <c r="E106" s="224" t="s">
        <v>19</v>
      </c>
      <c r="F106" s="225" t="s">
        <v>394</v>
      </c>
      <c r="G106" s="222"/>
      <c r="H106" s="226">
        <v>19.859999999999999</v>
      </c>
      <c r="I106" s="227"/>
      <c r="J106" s="222"/>
      <c r="K106" s="222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149</v>
      </c>
      <c r="AU106" s="232" t="s">
        <v>84</v>
      </c>
      <c r="AV106" s="13" t="s">
        <v>84</v>
      </c>
      <c r="AW106" s="13" t="s">
        <v>36</v>
      </c>
      <c r="AX106" s="13" t="s">
        <v>74</v>
      </c>
      <c r="AY106" s="232" t="s">
        <v>138</v>
      </c>
    </row>
    <row r="107" s="13" customFormat="1">
      <c r="A107" s="13"/>
      <c r="B107" s="221"/>
      <c r="C107" s="222"/>
      <c r="D107" s="223" t="s">
        <v>149</v>
      </c>
      <c r="E107" s="224" t="s">
        <v>19</v>
      </c>
      <c r="F107" s="225" t="s">
        <v>395</v>
      </c>
      <c r="G107" s="222"/>
      <c r="H107" s="226">
        <v>8.9600000000000009</v>
      </c>
      <c r="I107" s="227"/>
      <c r="J107" s="222"/>
      <c r="K107" s="222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149</v>
      </c>
      <c r="AU107" s="232" t="s">
        <v>84</v>
      </c>
      <c r="AV107" s="13" t="s">
        <v>84</v>
      </c>
      <c r="AW107" s="13" t="s">
        <v>36</v>
      </c>
      <c r="AX107" s="13" t="s">
        <v>74</v>
      </c>
      <c r="AY107" s="232" t="s">
        <v>138</v>
      </c>
    </row>
    <row r="108" s="12" customFormat="1" ht="22.8" customHeight="1">
      <c r="A108" s="12"/>
      <c r="B108" s="187"/>
      <c r="C108" s="188"/>
      <c r="D108" s="189" t="s">
        <v>73</v>
      </c>
      <c r="E108" s="201" t="s">
        <v>84</v>
      </c>
      <c r="F108" s="201" t="s">
        <v>403</v>
      </c>
      <c r="G108" s="188"/>
      <c r="H108" s="188"/>
      <c r="I108" s="191"/>
      <c r="J108" s="202">
        <f>BK108</f>
        <v>0</v>
      </c>
      <c r="K108" s="188"/>
      <c r="L108" s="193"/>
      <c r="M108" s="194"/>
      <c r="N108" s="195"/>
      <c r="O108" s="195"/>
      <c r="P108" s="196">
        <f>SUM(P109:P111)</f>
        <v>0</v>
      </c>
      <c r="Q108" s="195"/>
      <c r="R108" s="196">
        <f>SUM(R109:R111)</f>
        <v>22.416755200000001</v>
      </c>
      <c r="S108" s="195"/>
      <c r="T108" s="197">
        <f>SUM(T109:T111)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8" t="s">
        <v>82</v>
      </c>
      <c r="AT108" s="199" t="s">
        <v>73</v>
      </c>
      <c r="AU108" s="199" t="s">
        <v>82</v>
      </c>
      <c r="AY108" s="198" t="s">
        <v>138</v>
      </c>
      <c r="BK108" s="200">
        <f>SUM(BK109:BK111)</f>
        <v>0</v>
      </c>
    </row>
    <row r="109" s="2" customFormat="1" ht="24.15" customHeight="1">
      <c r="A109" s="37"/>
      <c r="B109" s="38"/>
      <c r="C109" s="203" t="s">
        <v>170</v>
      </c>
      <c r="D109" s="203" t="s">
        <v>140</v>
      </c>
      <c r="E109" s="204" t="s">
        <v>404</v>
      </c>
      <c r="F109" s="205" t="s">
        <v>405</v>
      </c>
      <c r="G109" s="206" t="s">
        <v>220</v>
      </c>
      <c r="H109" s="207">
        <v>8.9600000000000009</v>
      </c>
      <c r="I109" s="208"/>
      <c r="J109" s="209">
        <f>ROUND(I109*H109,2)</f>
        <v>0</v>
      </c>
      <c r="K109" s="205" t="s">
        <v>144</v>
      </c>
      <c r="L109" s="43"/>
      <c r="M109" s="210" t="s">
        <v>19</v>
      </c>
      <c r="N109" s="211" t="s">
        <v>45</v>
      </c>
      <c r="O109" s="83"/>
      <c r="P109" s="212">
        <f>O109*H109</f>
        <v>0</v>
      </c>
      <c r="Q109" s="212">
        <v>2.5018699999999998</v>
      </c>
      <c r="R109" s="212">
        <f>Q109*H109</f>
        <v>22.416755200000001</v>
      </c>
      <c r="S109" s="212">
        <v>0</v>
      </c>
      <c r="T109" s="213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4" t="s">
        <v>145</v>
      </c>
      <c r="AT109" s="214" t="s">
        <v>140</v>
      </c>
      <c r="AU109" s="214" t="s">
        <v>84</v>
      </c>
      <c r="AY109" s="16" t="s">
        <v>138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6" t="s">
        <v>82</v>
      </c>
      <c r="BK109" s="215">
        <f>ROUND(I109*H109,2)</f>
        <v>0</v>
      </c>
      <c r="BL109" s="16" t="s">
        <v>145</v>
      </c>
      <c r="BM109" s="214" t="s">
        <v>406</v>
      </c>
    </row>
    <row r="110" s="2" customFormat="1">
      <c r="A110" s="37"/>
      <c r="B110" s="38"/>
      <c r="C110" s="39"/>
      <c r="D110" s="216" t="s">
        <v>147</v>
      </c>
      <c r="E110" s="39"/>
      <c r="F110" s="217" t="s">
        <v>407</v>
      </c>
      <c r="G110" s="39"/>
      <c r="H110" s="39"/>
      <c r="I110" s="218"/>
      <c r="J110" s="39"/>
      <c r="K110" s="39"/>
      <c r="L110" s="43"/>
      <c r="M110" s="219"/>
      <c r="N110" s="220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147</v>
      </c>
      <c r="AU110" s="16" t="s">
        <v>84</v>
      </c>
    </row>
    <row r="111" s="13" customFormat="1">
      <c r="A111" s="13"/>
      <c r="B111" s="221"/>
      <c r="C111" s="222"/>
      <c r="D111" s="223" t="s">
        <v>149</v>
      </c>
      <c r="E111" s="224" t="s">
        <v>19</v>
      </c>
      <c r="F111" s="225" t="s">
        <v>392</v>
      </c>
      <c r="G111" s="222"/>
      <c r="H111" s="226">
        <v>8.9600000000000009</v>
      </c>
      <c r="I111" s="227"/>
      <c r="J111" s="222"/>
      <c r="K111" s="222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149</v>
      </c>
      <c r="AU111" s="232" t="s">
        <v>84</v>
      </c>
      <c r="AV111" s="13" t="s">
        <v>84</v>
      </c>
      <c r="AW111" s="13" t="s">
        <v>36</v>
      </c>
      <c r="AX111" s="13" t="s">
        <v>82</v>
      </c>
      <c r="AY111" s="232" t="s">
        <v>138</v>
      </c>
    </row>
    <row r="112" s="12" customFormat="1" ht="22.8" customHeight="1">
      <c r="A112" s="12"/>
      <c r="B112" s="187"/>
      <c r="C112" s="188"/>
      <c r="D112" s="189" t="s">
        <v>73</v>
      </c>
      <c r="E112" s="201" t="s">
        <v>165</v>
      </c>
      <c r="F112" s="201" t="s">
        <v>408</v>
      </c>
      <c r="G112" s="188"/>
      <c r="H112" s="188"/>
      <c r="I112" s="191"/>
      <c r="J112" s="202">
        <f>BK112</f>
        <v>0</v>
      </c>
      <c r="K112" s="188"/>
      <c r="L112" s="193"/>
      <c r="M112" s="194"/>
      <c r="N112" s="195"/>
      <c r="O112" s="195"/>
      <c r="P112" s="196">
        <f>SUM(P113:P123)</f>
        <v>0</v>
      </c>
      <c r="Q112" s="195"/>
      <c r="R112" s="196">
        <f>SUM(R113:R123)</f>
        <v>988.15532000000007</v>
      </c>
      <c r="S112" s="195"/>
      <c r="T112" s="197">
        <f>SUM(T113:T123)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8" t="s">
        <v>82</v>
      </c>
      <c r="AT112" s="199" t="s">
        <v>73</v>
      </c>
      <c r="AU112" s="199" t="s">
        <v>82</v>
      </c>
      <c r="AY112" s="198" t="s">
        <v>138</v>
      </c>
      <c r="BK112" s="200">
        <f>SUM(BK113:BK123)</f>
        <v>0</v>
      </c>
    </row>
    <row r="113" s="2" customFormat="1" ht="37.8" customHeight="1">
      <c r="A113" s="37"/>
      <c r="B113" s="38"/>
      <c r="C113" s="203" t="s">
        <v>175</v>
      </c>
      <c r="D113" s="203" t="s">
        <v>140</v>
      </c>
      <c r="E113" s="204" t="s">
        <v>409</v>
      </c>
      <c r="F113" s="205" t="s">
        <v>410</v>
      </c>
      <c r="G113" s="206" t="s">
        <v>143</v>
      </c>
      <c r="H113" s="207">
        <v>1532</v>
      </c>
      <c r="I113" s="208"/>
      <c r="J113" s="209">
        <f>ROUND(I113*H113,2)</f>
        <v>0</v>
      </c>
      <c r="K113" s="205" t="s">
        <v>144</v>
      </c>
      <c r="L113" s="43"/>
      <c r="M113" s="210" t="s">
        <v>19</v>
      </c>
      <c r="N113" s="211" t="s">
        <v>45</v>
      </c>
      <c r="O113" s="83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145</v>
      </c>
      <c r="AT113" s="214" t="s">
        <v>140</v>
      </c>
      <c r="AU113" s="214" t="s">
        <v>84</v>
      </c>
      <c r="AY113" s="16" t="s">
        <v>138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82</v>
      </c>
      <c r="BK113" s="215">
        <f>ROUND(I113*H113,2)</f>
        <v>0</v>
      </c>
      <c r="BL113" s="16" t="s">
        <v>145</v>
      </c>
      <c r="BM113" s="214" t="s">
        <v>411</v>
      </c>
    </row>
    <row r="114" s="2" customFormat="1">
      <c r="A114" s="37"/>
      <c r="B114" s="38"/>
      <c r="C114" s="39"/>
      <c r="D114" s="216" t="s">
        <v>147</v>
      </c>
      <c r="E114" s="39"/>
      <c r="F114" s="217" t="s">
        <v>412</v>
      </c>
      <c r="G114" s="39"/>
      <c r="H114" s="39"/>
      <c r="I114" s="218"/>
      <c r="J114" s="39"/>
      <c r="K114" s="39"/>
      <c r="L114" s="43"/>
      <c r="M114" s="219"/>
      <c r="N114" s="220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147</v>
      </c>
      <c r="AU114" s="16" t="s">
        <v>84</v>
      </c>
    </row>
    <row r="115" s="13" customFormat="1">
      <c r="A115" s="13"/>
      <c r="B115" s="221"/>
      <c r="C115" s="222"/>
      <c r="D115" s="223" t="s">
        <v>149</v>
      </c>
      <c r="E115" s="224" t="s">
        <v>19</v>
      </c>
      <c r="F115" s="225" t="s">
        <v>413</v>
      </c>
      <c r="G115" s="222"/>
      <c r="H115" s="226">
        <v>1532</v>
      </c>
      <c r="I115" s="227"/>
      <c r="J115" s="222"/>
      <c r="K115" s="222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149</v>
      </c>
      <c r="AU115" s="232" t="s">
        <v>84</v>
      </c>
      <c r="AV115" s="13" t="s">
        <v>84</v>
      </c>
      <c r="AW115" s="13" t="s">
        <v>36</v>
      </c>
      <c r="AX115" s="13" t="s">
        <v>82</v>
      </c>
      <c r="AY115" s="232" t="s">
        <v>138</v>
      </c>
    </row>
    <row r="116" s="2" customFormat="1" ht="16.5" customHeight="1">
      <c r="A116" s="37"/>
      <c r="B116" s="38"/>
      <c r="C116" s="203" t="s">
        <v>181</v>
      </c>
      <c r="D116" s="203" t="s">
        <v>140</v>
      </c>
      <c r="E116" s="204" t="s">
        <v>414</v>
      </c>
      <c r="F116" s="205" t="s">
        <v>415</v>
      </c>
      <c r="G116" s="206" t="s">
        <v>143</v>
      </c>
      <c r="H116" s="207">
        <v>1532</v>
      </c>
      <c r="I116" s="208"/>
      <c r="J116" s="209">
        <f>ROUND(I116*H116,2)</f>
        <v>0</v>
      </c>
      <c r="K116" s="205" t="s">
        <v>19</v>
      </c>
      <c r="L116" s="43"/>
      <c r="M116" s="210" t="s">
        <v>19</v>
      </c>
      <c r="N116" s="211" t="s">
        <v>45</v>
      </c>
      <c r="O116" s="83"/>
      <c r="P116" s="212">
        <f>O116*H116</f>
        <v>0</v>
      </c>
      <c r="Q116" s="212">
        <v>0.059999999999999998</v>
      </c>
      <c r="R116" s="212">
        <f>Q116*H116</f>
        <v>91.920000000000002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145</v>
      </c>
      <c r="AT116" s="214" t="s">
        <v>140</v>
      </c>
      <c r="AU116" s="214" t="s">
        <v>84</v>
      </c>
      <c r="AY116" s="16" t="s">
        <v>138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82</v>
      </c>
      <c r="BK116" s="215">
        <f>ROUND(I116*H116,2)</f>
        <v>0</v>
      </c>
      <c r="BL116" s="16" t="s">
        <v>145</v>
      </c>
      <c r="BM116" s="214" t="s">
        <v>416</v>
      </c>
    </row>
    <row r="117" s="2" customFormat="1" ht="24.15" customHeight="1">
      <c r="A117" s="37"/>
      <c r="B117" s="38"/>
      <c r="C117" s="203" t="s">
        <v>187</v>
      </c>
      <c r="D117" s="203" t="s">
        <v>140</v>
      </c>
      <c r="E117" s="204" t="s">
        <v>417</v>
      </c>
      <c r="F117" s="205" t="s">
        <v>418</v>
      </c>
      <c r="G117" s="206" t="s">
        <v>143</v>
      </c>
      <c r="H117" s="207">
        <v>1532</v>
      </c>
      <c r="I117" s="208"/>
      <c r="J117" s="209">
        <f>ROUND(I117*H117,2)</f>
        <v>0</v>
      </c>
      <c r="K117" s="205" t="s">
        <v>19</v>
      </c>
      <c r="L117" s="43"/>
      <c r="M117" s="210" t="s">
        <v>19</v>
      </c>
      <c r="N117" s="211" t="s">
        <v>45</v>
      </c>
      <c r="O117" s="83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4" t="s">
        <v>145</v>
      </c>
      <c r="AT117" s="214" t="s">
        <v>140</v>
      </c>
      <c r="AU117" s="214" t="s">
        <v>84</v>
      </c>
      <c r="AY117" s="16" t="s">
        <v>138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6" t="s">
        <v>82</v>
      </c>
      <c r="BK117" s="215">
        <f>ROUND(I117*H117,2)</f>
        <v>0</v>
      </c>
      <c r="BL117" s="16" t="s">
        <v>145</v>
      </c>
      <c r="BM117" s="214" t="s">
        <v>419</v>
      </c>
    </row>
    <row r="118" s="2" customFormat="1" ht="24.15" customHeight="1">
      <c r="A118" s="37"/>
      <c r="B118" s="38"/>
      <c r="C118" s="203" t="s">
        <v>192</v>
      </c>
      <c r="D118" s="203" t="s">
        <v>140</v>
      </c>
      <c r="E118" s="204" t="s">
        <v>420</v>
      </c>
      <c r="F118" s="205" t="s">
        <v>421</v>
      </c>
      <c r="G118" s="206" t="s">
        <v>143</v>
      </c>
      <c r="H118" s="207">
        <v>1532</v>
      </c>
      <c r="I118" s="208"/>
      <c r="J118" s="209">
        <f>ROUND(I118*H118,2)</f>
        <v>0</v>
      </c>
      <c r="K118" s="205" t="s">
        <v>19</v>
      </c>
      <c r="L118" s="43"/>
      <c r="M118" s="210" t="s">
        <v>19</v>
      </c>
      <c r="N118" s="211" t="s">
        <v>45</v>
      </c>
      <c r="O118" s="83"/>
      <c r="P118" s="212">
        <f>O118*H118</f>
        <v>0</v>
      </c>
      <c r="Q118" s="212">
        <v>0.18906999999999999</v>
      </c>
      <c r="R118" s="212">
        <f>Q118*H118</f>
        <v>289.65523999999999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145</v>
      </c>
      <c r="AT118" s="214" t="s">
        <v>140</v>
      </c>
      <c r="AU118" s="214" t="s">
        <v>84</v>
      </c>
      <c r="AY118" s="16" t="s">
        <v>138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82</v>
      </c>
      <c r="BK118" s="215">
        <f>ROUND(I118*H118,2)</f>
        <v>0</v>
      </c>
      <c r="BL118" s="16" t="s">
        <v>145</v>
      </c>
      <c r="BM118" s="214" t="s">
        <v>422</v>
      </c>
    </row>
    <row r="119" s="2" customFormat="1" ht="24.15" customHeight="1">
      <c r="A119" s="37"/>
      <c r="B119" s="38"/>
      <c r="C119" s="203" t="s">
        <v>197</v>
      </c>
      <c r="D119" s="203" t="s">
        <v>140</v>
      </c>
      <c r="E119" s="204" t="s">
        <v>423</v>
      </c>
      <c r="F119" s="205" t="s">
        <v>424</v>
      </c>
      <c r="G119" s="206" t="s">
        <v>143</v>
      </c>
      <c r="H119" s="207">
        <v>1532</v>
      </c>
      <c r="I119" s="208"/>
      <c r="J119" s="209">
        <f>ROUND(I119*H119,2)</f>
        <v>0</v>
      </c>
      <c r="K119" s="205" t="s">
        <v>19</v>
      </c>
      <c r="L119" s="43"/>
      <c r="M119" s="210" t="s">
        <v>19</v>
      </c>
      <c r="N119" s="211" t="s">
        <v>45</v>
      </c>
      <c r="O119" s="83"/>
      <c r="P119" s="212">
        <f>O119*H119</f>
        <v>0</v>
      </c>
      <c r="Q119" s="212">
        <v>0.27994000000000002</v>
      </c>
      <c r="R119" s="212">
        <f>Q119*H119</f>
        <v>428.86808000000002</v>
      </c>
      <c r="S119" s="212">
        <v>0</v>
      </c>
      <c r="T119" s="213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4" t="s">
        <v>145</v>
      </c>
      <c r="AT119" s="214" t="s">
        <v>140</v>
      </c>
      <c r="AU119" s="214" t="s">
        <v>84</v>
      </c>
      <c r="AY119" s="16" t="s">
        <v>138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6" t="s">
        <v>82</v>
      </c>
      <c r="BK119" s="215">
        <f>ROUND(I119*H119,2)</f>
        <v>0</v>
      </c>
      <c r="BL119" s="16" t="s">
        <v>145</v>
      </c>
      <c r="BM119" s="214" t="s">
        <v>425</v>
      </c>
    </row>
    <row r="120" s="2" customFormat="1" ht="44.25" customHeight="1">
      <c r="A120" s="37"/>
      <c r="B120" s="38"/>
      <c r="C120" s="203" t="s">
        <v>202</v>
      </c>
      <c r="D120" s="203" t="s">
        <v>140</v>
      </c>
      <c r="E120" s="204" t="s">
        <v>426</v>
      </c>
      <c r="F120" s="205" t="s">
        <v>427</v>
      </c>
      <c r="G120" s="206" t="s">
        <v>143</v>
      </c>
      <c r="H120" s="207">
        <v>1532</v>
      </c>
      <c r="I120" s="208"/>
      <c r="J120" s="209">
        <f>ROUND(I120*H120,2)</f>
        <v>0</v>
      </c>
      <c r="K120" s="205" t="s">
        <v>144</v>
      </c>
      <c r="L120" s="43"/>
      <c r="M120" s="210" t="s">
        <v>19</v>
      </c>
      <c r="N120" s="211" t="s">
        <v>45</v>
      </c>
      <c r="O120" s="83"/>
      <c r="P120" s="212">
        <f>O120*H120</f>
        <v>0</v>
      </c>
      <c r="Q120" s="212">
        <v>0.11600000000000001</v>
      </c>
      <c r="R120" s="212">
        <f>Q120*H120</f>
        <v>177.71200000000002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145</v>
      </c>
      <c r="AT120" s="214" t="s">
        <v>140</v>
      </c>
      <c r="AU120" s="214" t="s">
        <v>84</v>
      </c>
      <c r="AY120" s="16" t="s">
        <v>138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82</v>
      </c>
      <c r="BK120" s="215">
        <f>ROUND(I120*H120,2)</f>
        <v>0</v>
      </c>
      <c r="BL120" s="16" t="s">
        <v>145</v>
      </c>
      <c r="BM120" s="214" t="s">
        <v>428</v>
      </c>
    </row>
    <row r="121" s="2" customFormat="1">
      <c r="A121" s="37"/>
      <c r="B121" s="38"/>
      <c r="C121" s="39"/>
      <c r="D121" s="216" t="s">
        <v>147</v>
      </c>
      <c r="E121" s="39"/>
      <c r="F121" s="217" t="s">
        <v>429</v>
      </c>
      <c r="G121" s="39"/>
      <c r="H121" s="39"/>
      <c r="I121" s="218"/>
      <c r="J121" s="39"/>
      <c r="K121" s="39"/>
      <c r="L121" s="43"/>
      <c r="M121" s="219"/>
      <c r="N121" s="220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147</v>
      </c>
      <c r="AU121" s="16" t="s">
        <v>84</v>
      </c>
    </row>
    <row r="122" s="2" customFormat="1" ht="24.15" customHeight="1">
      <c r="A122" s="37"/>
      <c r="B122" s="38"/>
      <c r="C122" s="203" t="s">
        <v>207</v>
      </c>
      <c r="D122" s="203" t="s">
        <v>140</v>
      </c>
      <c r="E122" s="204" t="s">
        <v>430</v>
      </c>
      <c r="F122" s="205" t="s">
        <v>431</v>
      </c>
      <c r="G122" s="206" t="s">
        <v>332</v>
      </c>
      <c r="H122" s="207">
        <v>988.15499999999997</v>
      </c>
      <c r="I122" s="208"/>
      <c r="J122" s="209">
        <f>ROUND(I122*H122,2)</f>
        <v>0</v>
      </c>
      <c r="K122" s="205" t="s">
        <v>144</v>
      </c>
      <c r="L122" s="43"/>
      <c r="M122" s="210" t="s">
        <v>19</v>
      </c>
      <c r="N122" s="211" t="s">
        <v>45</v>
      </c>
      <c r="O122" s="83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4" t="s">
        <v>145</v>
      </c>
      <c r="AT122" s="214" t="s">
        <v>140</v>
      </c>
      <c r="AU122" s="214" t="s">
        <v>84</v>
      </c>
      <c r="AY122" s="16" t="s">
        <v>138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6" t="s">
        <v>82</v>
      </c>
      <c r="BK122" s="215">
        <f>ROUND(I122*H122,2)</f>
        <v>0</v>
      </c>
      <c r="BL122" s="16" t="s">
        <v>145</v>
      </c>
      <c r="BM122" s="214" t="s">
        <v>432</v>
      </c>
    </row>
    <row r="123" s="2" customFormat="1">
      <c r="A123" s="37"/>
      <c r="B123" s="38"/>
      <c r="C123" s="39"/>
      <c r="D123" s="216" t="s">
        <v>147</v>
      </c>
      <c r="E123" s="39"/>
      <c r="F123" s="217" t="s">
        <v>433</v>
      </c>
      <c r="G123" s="39"/>
      <c r="H123" s="39"/>
      <c r="I123" s="218"/>
      <c r="J123" s="39"/>
      <c r="K123" s="39"/>
      <c r="L123" s="43"/>
      <c r="M123" s="219"/>
      <c r="N123" s="220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147</v>
      </c>
      <c r="AU123" s="16" t="s">
        <v>84</v>
      </c>
    </row>
    <row r="124" s="12" customFormat="1" ht="22.8" customHeight="1">
      <c r="A124" s="12"/>
      <c r="B124" s="187"/>
      <c r="C124" s="188"/>
      <c r="D124" s="189" t="s">
        <v>73</v>
      </c>
      <c r="E124" s="201" t="s">
        <v>187</v>
      </c>
      <c r="F124" s="201" t="s">
        <v>271</v>
      </c>
      <c r="G124" s="188"/>
      <c r="H124" s="188"/>
      <c r="I124" s="191"/>
      <c r="J124" s="202">
        <f>BK124</f>
        <v>0</v>
      </c>
      <c r="K124" s="188"/>
      <c r="L124" s="193"/>
      <c r="M124" s="194"/>
      <c r="N124" s="195"/>
      <c r="O124" s="195"/>
      <c r="P124" s="196">
        <f>SUM(P125:P127)</f>
        <v>0</v>
      </c>
      <c r="Q124" s="195"/>
      <c r="R124" s="196">
        <f>SUM(R125:R127)</f>
        <v>33.199300000000001</v>
      </c>
      <c r="S124" s="195"/>
      <c r="T124" s="197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98" t="s">
        <v>82</v>
      </c>
      <c r="AT124" s="199" t="s">
        <v>73</v>
      </c>
      <c r="AU124" s="199" t="s">
        <v>82</v>
      </c>
      <c r="AY124" s="198" t="s">
        <v>138</v>
      </c>
      <c r="BK124" s="200">
        <f>SUM(BK125:BK127)</f>
        <v>0</v>
      </c>
    </row>
    <row r="125" s="2" customFormat="1" ht="37.8" customHeight="1">
      <c r="A125" s="37"/>
      <c r="B125" s="38"/>
      <c r="C125" s="203" t="s">
        <v>212</v>
      </c>
      <c r="D125" s="203" t="s">
        <v>140</v>
      </c>
      <c r="E125" s="204" t="s">
        <v>434</v>
      </c>
      <c r="F125" s="205" t="s">
        <v>435</v>
      </c>
      <c r="G125" s="206" t="s">
        <v>228</v>
      </c>
      <c r="H125" s="207">
        <v>165.5</v>
      </c>
      <c r="I125" s="208"/>
      <c r="J125" s="209">
        <f>ROUND(I125*H125,2)</f>
        <v>0</v>
      </c>
      <c r="K125" s="205" t="s">
        <v>144</v>
      </c>
      <c r="L125" s="43"/>
      <c r="M125" s="210" t="s">
        <v>19</v>
      </c>
      <c r="N125" s="211" t="s">
        <v>45</v>
      </c>
      <c r="O125" s="83"/>
      <c r="P125" s="212">
        <f>O125*H125</f>
        <v>0</v>
      </c>
      <c r="Q125" s="212">
        <v>0.2006</v>
      </c>
      <c r="R125" s="212">
        <f>Q125*H125</f>
        <v>33.199300000000001</v>
      </c>
      <c r="S125" s="212">
        <v>0</v>
      </c>
      <c r="T125" s="21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145</v>
      </c>
      <c r="AT125" s="214" t="s">
        <v>140</v>
      </c>
      <c r="AU125" s="214" t="s">
        <v>84</v>
      </c>
      <c r="AY125" s="16" t="s">
        <v>138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82</v>
      </c>
      <c r="BK125" s="215">
        <f>ROUND(I125*H125,2)</f>
        <v>0</v>
      </c>
      <c r="BL125" s="16" t="s">
        <v>145</v>
      </c>
      <c r="BM125" s="214" t="s">
        <v>436</v>
      </c>
    </row>
    <row r="126" s="2" customFormat="1">
      <c r="A126" s="37"/>
      <c r="B126" s="38"/>
      <c r="C126" s="39"/>
      <c r="D126" s="216" t="s">
        <v>147</v>
      </c>
      <c r="E126" s="39"/>
      <c r="F126" s="217" t="s">
        <v>437</v>
      </c>
      <c r="G126" s="39"/>
      <c r="H126" s="39"/>
      <c r="I126" s="218"/>
      <c r="J126" s="39"/>
      <c r="K126" s="39"/>
      <c r="L126" s="43"/>
      <c r="M126" s="219"/>
      <c r="N126" s="220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147</v>
      </c>
      <c r="AU126" s="16" t="s">
        <v>84</v>
      </c>
    </row>
    <row r="127" s="13" customFormat="1">
      <c r="A127" s="13"/>
      <c r="B127" s="221"/>
      <c r="C127" s="222"/>
      <c r="D127" s="223" t="s">
        <v>149</v>
      </c>
      <c r="E127" s="224" t="s">
        <v>19</v>
      </c>
      <c r="F127" s="225" t="s">
        <v>438</v>
      </c>
      <c r="G127" s="222"/>
      <c r="H127" s="226">
        <v>165.5</v>
      </c>
      <c r="I127" s="227"/>
      <c r="J127" s="222"/>
      <c r="K127" s="222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149</v>
      </c>
      <c r="AU127" s="232" t="s">
        <v>84</v>
      </c>
      <c r="AV127" s="13" t="s">
        <v>84</v>
      </c>
      <c r="AW127" s="13" t="s">
        <v>36</v>
      </c>
      <c r="AX127" s="13" t="s">
        <v>82</v>
      </c>
      <c r="AY127" s="232" t="s">
        <v>138</v>
      </c>
    </row>
    <row r="128" s="12" customFormat="1" ht="22.8" customHeight="1">
      <c r="A128" s="12"/>
      <c r="B128" s="187"/>
      <c r="C128" s="188"/>
      <c r="D128" s="189" t="s">
        <v>73</v>
      </c>
      <c r="E128" s="201" t="s">
        <v>439</v>
      </c>
      <c r="F128" s="201" t="s">
        <v>440</v>
      </c>
      <c r="G128" s="188"/>
      <c r="H128" s="188"/>
      <c r="I128" s="191"/>
      <c r="J128" s="202">
        <f>BK128</f>
        <v>0</v>
      </c>
      <c r="K128" s="188"/>
      <c r="L128" s="193"/>
      <c r="M128" s="194"/>
      <c r="N128" s="195"/>
      <c r="O128" s="195"/>
      <c r="P128" s="196">
        <f>SUM(P129:P140)</f>
        <v>0</v>
      </c>
      <c r="Q128" s="195"/>
      <c r="R128" s="196">
        <f>SUM(R129:R140)</f>
        <v>0</v>
      </c>
      <c r="S128" s="195"/>
      <c r="T128" s="197">
        <f>SUM(T129:T140)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98" t="s">
        <v>82</v>
      </c>
      <c r="AT128" s="199" t="s">
        <v>73</v>
      </c>
      <c r="AU128" s="199" t="s">
        <v>82</v>
      </c>
      <c r="AY128" s="198" t="s">
        <v>138</v>
      </c>
      <c r="BK128" s="200">
        <f>SUM(BK129:BK140)</f>
        <v>0</v>
      </c>
    </row>
    <row r="129" s="2" customFormat="1" ht="49.05" customHeight="1">
      <c r="A129" s="37"/>
      <c r="B129" s="38"/>
      <c r="C129" s="203" t="s">
        <v>8</v>
      </c>
      <c r="D129" s="203" t="s">
        <v>140</v>
      </c>
      <c r="E129" s="204" t="s">
        <v>441</v>
      </c>
      <c r="F129" s="205" t="s">
        <v>442</v>
      </c>
      <c r="G129" s="206" t="s">
        <v>443</v>
      </c>
      <c r="H129" s="207">
        <v>42</v>
      </c>
      <c r="I129" s="208"/>
      <c r="J129" s="209">
        <f>ROUND(I129*H129,2)</f>
        <v>0</v>
      </c>
      <c r="K129" s="205" t="s">
        <v>19</v>
      </c>
      <c r="L129" s="43"/>
      <c r="M129" s="210" t="s">
        <v>19</v>
      </c>
      <c r="N129" s="211" t="s">
        <v>45</v>
      </c>
      <c r="O129" s="83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145</v>
      </c>
      <c r="AT129" s="214" t="s">
        <v>140</v>
      </c>
      <c r="AU129" s="214" t="s">
        <v>84</v>
      </c>
      <c r="AY129" s="16" t="s">
        <v>138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82</v>
      </c>
      <c r="BK129" s="215">
        <f>ROUND(I129*H129,2)</f>
        <v>0</v>
      </c>
      <c r="BL129" s="16" t="s">
        <v>145</v>
      </c>
      <c r="BM129" s="214" t="s">
        <v>444</v>
      </c>
    </row>
    <row r="130" s="13" customFormat="1">
      <c r="A130" s="13"/>
      <c r="B130" s="221"/>
      <c r="C130" s="222"/>
      <c r="D130" s="223" t="s">
        <v>149</v>
      </c>
      <c r="E130" s="224" t="s">
        <v>19</v>
      </c>
      <c r="F130" s="225" t="s">
        <v>445</v>
      </c>
      <c r="G130" s="222"/>
      <c r="H130" s="226">
        <v>42</v>
      </c>
      <c r="I130" s="227"/>
      <c r="J130" s="222"/>
      <c r="K130" s="222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149</v>
      </c>
      <c r="AU130" s="232" t="s">
        <v>84</v>
      </c>
      <c r="AV130" s="13" t="s">
        <v>84</v>
      </c>
      <c r="AW130" s="13" t="s">
        <v>36</v>
      </c>
      <c r="AX130" s="13" t="s">
        <v>74</v>
      </c>
      <c r="AY130" s="232" t="s">
        <v>138</v>
      </c>
    </row>
    <row r="131" s="14" customFormat="1">
      <c r="A131" s="14"/>
      <c r="B131" s="236"/>
      <c r="C131" s="237"/>
      <c r="D131" s="223" t="s">
        <v>149</v>
      </c>
      <c r="E131" s="238" t="s">
        <v>19</v>
      </c>
      <c r="F131" s="239" t="s">
        <v>446</v>
      </c>
      <c r="G131" s="237"/>
      <c r="H131" s="240">
        <v>42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149</v>
      </c>
      <c r="AU131" s="246" t="s">
        <v>84</v>
      </c>
      <c r="AV131" s="14" t="s">
        <v>145</v>
      </c>
      <c r="AW131" s="14" t="s">
        <v>36</v>
      </c>
      <c r="AX131" s="14" t="s">
        <v>82</v>
      </c>
      <c r="AY131" s="246" t="s">
        <v>138</v>
      </c>
    </row>
    <row r="132" s="2" customFormat="1" ht="37.8" customHeight="1">
      <c r="A132" s="37"/>
      <c r="B132" s="38"/>
      <c r="C132" s="203" t="s">
        <v>225</v>
      </c>
      <c r="D132" s="203" t="s">
        <v>140</v>
      </c>
      <c r="E132" s="204" t="s">
        <v>447</v>
      </c>
      <c r="F132" s="205" t="s">
        <v>448</v>
      </c>
      <c r="G132" s="206" t="s">
        <v>443</v>
      </c>
      <c r="H132" s="207">
        <v>46</v>
      </c>
      <c r="I132" s="208"/>
      <c r="J132" s="209">
        <f>ROUND(I132*H132,2)</f>
        <v>0</v>
      </c>
      <c r="K132" s="205" t="s">
        <v>19</v>
      </c>
      <c r="L132" s="43"/>
      <c r="M132" s="210" t="s">
        <v>19</v>
      </c>
      <c r="N132" s="211" t="s">
        <v>45</v>
      </c>
      <c r="O132" s="83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4" t="s">
        <v>145</v>
      </c>
      <c r="AT132" s="214" t="s">
        <v>140</v>
      </c>
      <c r="AU132" s="214" t="s">
        <v>84</v>
      </c>
      <c r="AY132" s="16" t="s">
        <v>138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6" t="s">
        <v>82</v>
      </c>
      <c r="BK132" s="215">
        <f>ROUND(I132*H132,2)</f>
        <v>0</v>
      </c>
      <c r="BL132" s="16" t="s">
        <v>145</v>
      </c>
      <c r="BM132" s="214" t="s">
        <v>449</v>
      </c>
    </row>
    <row r="133" s="13" customFormat="1">
      <c r="A133" s="13"/>
      <c r="B133" s="221"/>
      <c r="C133" s="222"/>
      <c r="D133" s="223" t="s">
        <v>149</v>
      </c>
      <c r="E133" s="224" t="s">
        <v>19</v>
      </c>
      <c r="F133" s="225" t="s">
        <v>450</v>
      </c>
      <c r="G133" s="222"/>
      <c r="H133" s="226">
        <v>46</v>
      </c>
      <c r="I133" s="227"/>
      <c r="J133" s="222"/>
      <c r="K133" s="222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149</v>
      </c>
      <c r="AU133" s="232" t="s">
        <v>84</v>
      </c>
      <c r="AV133" s="13" t="s">
        <v>84</v>
      </c>
      <c r="AW133" s="13" t="s">
        <v>36</v>
      </c>
      <c r="AX133" s="13" t="s">
        <v>82</v>
      </c>
      <c r="AY133" s="232" t="s">
        <v>138</v>
      </c>
    </row>
    <row r="134" s="2" customFormat="1" ht="49.05" customHeight="1">
      <c r="A134" s="37"/>
      <c r="B134" s="38"/>
      <c r="C134" s="203" t="s">
        <v>235</v>
      </c>
      <c r="D134" s="203" t="s">
        <v>140</v>
      </c>
      <c r="E134" s="204" t="s">
        <v>451</v>
      </c>
      <c r="F134" s="205" t="s">
        <v>452</v>
      </c>
      <c r="G134" s="206" t="s">
        <v>443</v>
      </c>
      <c r="H134" s="207">
        <v>22</v>
      </c>
      <c r="I134" s="208"/>
      <c r="J134" s="209">
        <f>ROUND(I134*H134,2)</f>
        <v>0</v>
      </c>
      <c r="K134" s="205" t="s">
        <v>19</v>
      </c>
      <c r="L134" s="43"/>
      <c r="M134" s="210" t="s">
        <v>19</v>
      </c>
      <c r="N134" s="211" t="s">
        <v>45</v>
      </c>
      <c r="O134" s="83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4" t="s">
        <v>145</v>
      </c>
      <c r="AT134" s="214" t="s">
        <v>140</v>
      </c>
      <c r="AU134" s="214" t="s">
        <v>84</v>
      </c>
      <c r="AY134" s="16" t="s">
        <v>138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6" t="s">
        <v>82</v>
      </c>
      <c r="BK134" s="215">
        <f>ROUND(I134*H134,2)</f>
        <v>0</v>
      </c>
      <c r="BL134" s="16" t="s">
        <v>145</v>
      </c>
      <c r="BM134" s="214" t="s">
        <v>453</v>
      </c>
    </row>
    <row r="135" s="13" customFormat="1">
      <c r="A135" s="13"/>
      <c r="B135" s="221"/>
      <c r="C135" s="222"/>
      <c r="D135" s="223" t="s">
        <v>149</v>
      </c>
      <c r="E135" s="224" t="s">
        <v>19</v>
      </c>
      <c r="F135" s="225" t="s">
        <v>454</v>
      </c>
      <c r="G135" s="222"/>
      <c r="H135" s="226">
        <v>22</v>
      </c>
      <c r="I135" s="227"/>
      <c r="J135" s="222"/>
      <c r="K135" s="222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149</v>
      </c>
      <c r="AU135" s="232" t="s">
        <v>84</v>
      </c>
      <c r="AV135" s="13" t="s">
        <v>84</v>
      </c>
      <c r="AW135" s="13" t="s">
        <v>36</v>
      </c>
      <c r="AX135" s="13" t="s">
        <v>82</v>
      </c>
      <c r="AY135" s="232" t="s">
        <v>138</v>
      </c>
    </row>
    <row r="136" s="2" customFormat="1" ht="37.8" customHeight="1">
      <c r="A136" s="37"/>
      <c r="B136" s="38"/>
      <c r="C136" s="203" t="s">
        <v>241</v>
      </c>
      <c r="D136" s="203" t="s">
        <v>140</v>
      </c>
      <c r="E136" s="204" t="s">
        <v>455</v>
      </c>
      <c r="F136" s="205" t="s">
        <v>456</v>
      </c>
      <c r="G136" s="206" t="s">
        <v>443</v>
      </c>
      <c r="H136" s="207">
        <v>24</v>
      </c>
      <c r="I136" s="208"/>
      <c r="J136" s="209">
        <f>ROUND(I136*H136,2)</f>
        <v>0</v>
      </c>
      <c r="K136" s="205" t="s">
        <v>19</v>
      </c>
      <c r="L136" s="43"/>
      <c r="M136" s="210" t="s">
        <v>19</v>
      </c>
      <c r="N136" s="211" t="s">
        <v>45</v>
      </c>
      <c r="O136" s="83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4" t="s">
        <v>145</v>
      </c>
      <c r="AT136" s="214" t="s">
        <v>140</v>
      </c>
      <c r="AU136" s="214" t="s">
        <v>84</v>
      </c>
      <c r="AY136" s="16" t="s">
        <v>138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6" t="s">
        <v>82</v>
      </c>
      <c r="BK136" s="215">
        <f>ROUND(I136*H136,2)</f>
        <v>0</v>
      </c>
      <c r="BL136" s="16" t="s">
        <v>145</v>
      </c>
      <c r="BM136" s="214" t="s">
        <v>457</v>
      </c>
    </row>
    <row r="137" s="13" customFormat="1">
      <c r="A137" s="13"/>
      <c r="B137" s="221"/>
      <c r="C137" s="222"/>
      <c r="D137" s="223" t="s">
        <v>149</v>
      </c>
      <c r="E137" s="224" t="s">
        <v>19</v>
      </c>
      <c r="F137" s="225" t="s">
        <v>458</v>
      </c>
      <c r="G137" s="222"/>
      <c r="H137" s="226">
        <v>24</v>
      </c>
      <c r="I137" s="227"/>
      <c r="J137" s="222"/>
      <c r="K137" s="222"/>
      <c r="L137" s="228"/>
      <c r="M137" s="229"/>
      <c r="N137" s="230"/>
      <c r="O137" s="230"/>
      <c r="P137" s="230"/>
      <c r="Q137" s="230"/>
      <c r="R137" s="230"/>
      <c r="S137" s="230"/>
      <c r="T137" s="23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2" t="s">
        <v>149</v>
      </c>
      <c r="AU137" s="232" t="s">
        <v>84</v>
      </c>
      <c r="AV137" s="13" t="s">
        <v>84</v>
      </c>
      <c r="AW137" s="13" t="s">
        <v>36</v>
      </c>
      <c r="AX137" s="13" t="s">
        <v>82</v>
      </c>
      <c r="AY137" s="232" t="s">
        <v>138</v>
      </c>
    </row>
    <row r="138" s="2" customFormat="1" ht="33" customHeight="1">
      <c r="A138" s="37"/>
      <c r="B138" s="38"/>
      <c r="C138" s="203" t="s">
        <v>250</v>
      </c>
      <c r="D138" s="203" t="s">
        <v>140</v>
      </c>
      <c r="E138" s="204" t="s">
        <v>459</v>
      </c>
      <c r="F138" s="205" t="s">
        <v>460</v>
      </c>
      <c r="G138" s="206" t="s">
        <v>443</v>
      </c>
      <c r="H138" s="207">
        <v>8</v>
      </c>
      <c r="I138" s="208"/>
      <c r="J138" s="209">
        <f>ROUND(I138*H138,2)</f>
        <v>0</v>
      </c>
      <c r="K138" s="205" t="s">
        <v>19</v>
      </c>
      <c r="L138" s="43"/>
      <c r="M138" s="210" t="s">
        <v>19</v>
      </c>
      <c r="N138" s="211" t="s">
        <v>45</v>
      </c>
      <c r="O138" s="83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4" t="s">
        <v>145</v>
      </c>
      <c r="AT138" s="214" t="s">
        <v>140</v>
      </c>
      <c r="AU138" s="214" t="s">
        <v>84</v>
      </c>
      <c r="AY138" s="16" t="s">
        <v>138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82</v>
      </c>
      <c r="BK138" s="215">
        <f>ROUND(I138*H138,2)</f>
        <v>0</v>
      </c>
      <c r="BL138" s="16" t="s">
        <v>145</v>
      </c>
      <c r="BM138" s="214" t="s">
        <v>461</v>
      </c>
    </row>
    <row r="139" s="13" customFormat="1">
      <c r="A139" s="13"/>
      <c r="B139" s="221"/>
      <c r="C139" s="222"/>
      <c r="D139" s="223" t="s">
        <v>149</v>
      </c>
      <c r="E139" s="224" t="s">
        <v>19</v>
      </c>
      <c r="F139" s="225" t="s">
        <v>462</v>
      </c>
      <c r="G139" s="222"/>
      <c r="H139" s="226">
        <v>4</v>
      </c>
      <c r="I139" s="227"/>
      <c r="J139" s="222"/>
      <c r="K139" s="222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149</v>
      </c>
      <c r="AU139" s="232" t="s">
        <v>84</v>
      </c>
      <c r="AV139" s="13" t="s">
        <v>84</v>
      </c>
      <c r="AW139" s="13" t="s">
        <v>36</v>
      </c>
      <c r="AX139" s="13" t="s">
        <v>82</v>
      </c>
      <c r="AY139" s="232" t="s">
        <v>138</v>
      </c>
    </row>
    <row r="140" s="13" customFormat="1">
      <c r="A140" s="13"/>
      <c r="B140" s="221"/>
      <c r="C140" s="222"/>
      <c r="D140" s="223" t="s">
        <v>149</v>
      </c>
      <c r="E140" s="222"/>
      <c r="F140" s="225" t="s">
        <v>463</v>
      </c>
      <c r="G140" s="222"/>
      <c r="H140" s="226">
        <v>8</v>
      </c>
      <c r="I140" s="227"/>
      <c r="J140" s="222"/>
      <c r="K140" s="222"/>
      <c r="L140" s="228"/>
      <c r="M140" s="229"/>
      <c r="N140" s="230"/>
      <c r="O140" s="230"/>
      <c r="P140" s="230"/>
      <c r="Q140" s="230"/>
      <c r="R140" s="230"/>
      <c r="S140" s="230"/>
      <c r="T140" s="23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2" t="s">
        <v>149</v>
      </c>
      <c r="AU140" s="232" t="s">
        <v>84</v>
      </c>
      <c r="AV140" s="13" t="s">
        <v>84</v>
      </c>
      <c r="AW140" s="13" t="s">
        <v>4</v>
      </c>
      <c r="AX140" s="13" t="s">
        <v>82</v>
      </c>
      <c r="AY140" s="232" t="s">
        <v>138</v>
      </c>
    </row>
    <row r="141" s="12" customFormat="1" ht="22.8" customHeight="1">
      <c r="A141" s="12"/>
      <c r="B141" s="187"/>
      <c r="C141" s="188"/>
      <c r="D141" s="189" t="s">
        <v>73</v>
      </c>
      <c r="E141" s="201" t="s">
        <v>464</v>
      </c>
      <c r="F141" s="201" t="s">
        <v>465</v>
      </c>
      <c r="G141" s="188"/>
      <c r="H141" s="188"/>
      <c r="I141" s="191"/>
      <c r="J141" s="202">
        <f>BK141</f>
        <v>0</v>
      </c>
      <c r="K141" s="188"/>
      <c r="L141" s="193"/>
      <c r="M141" s="194"/>
      <c r="N141" s="195"/>
      <c r="O141" s="195"/>
      <c r="P141" s="196">
        <f>SUM(P142:P143)</f>
        <v>0</v>
      </c>
      <c r="Q141" s="195"/>
      <c r="R141" s="196">
        <f>SUM(R142:R143)</f>
        <v>0</v>
      </c>
      <c r="S141" s="195"/>
      <c r="T141" s="197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8" t="s">
        <v>82</v>
      </c>
      <c r="AT141" s="199" t="s">
        <v>73</v>
      </c>
      <c r="AU141" s="199" t="s">
        <v>82</v>
      </c>
      <c r="AY141" s="198" t="s">
        <v>138</v>
      </c>
      <c r="BK141" s="200">
        <f>SUM(BK142:BK143)</f>
        <v>0</v>
      </c>
    </row>
    <row r="142" s="2" customFormat="1" ht="24.15" customHeight="1">
      <c r="A142" s="37"/>
      <c r="B142" s="38"/>
      <c r="C142" s="203" t="s">
        <v>256</v>
      </c>
      <c r="D142" s="203" t="s">
        <v>140</v>
      </c>
      <c r="E142" s="204" t="s">
        <v>430</v>
      </c>
      <c r="F142" s="205" t="s">
        <v>431</v>
      </c>
      <c r="G142" s="206" t="s">
        <v>332</v>
      </c>
      <c r="H142" s="207">
        <v>57.686</v>
      </c>
      <c r="I142" s="208"/>
      <c r="J142" s="209">
        <f>ROUND(I142*H142,2)</f>
        <v>0</v>
      </c>
      <c r="K142" s="205" t="s">
        <v>144</v>
      </c>
      <c r="L142" s="43"/>
      <c r="M142" s="210" t="s">
        <v>19</v>
      </c>
      <c r="N142" s="211" t="s">
        <v>45</v>
      </c>
      <c r="O142" s="83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4" t="s">
        <v>145</v>
      </c>
      <c r="AT142" s="214" t="s">
        <v>140</v>
      </c>
      <c r="AU142" s="214" t="s">
        <v>84</v>
      </c>
      <c r="AY142" s="16" t="s">
        <v>138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6" t="s">
        <v>82</v>
      </c>
      <c r="BK142" s="215">
        <f>ROUND(I142*H142,2)</f>
        <v>0</v>
      </c>
      <c r="BL142" s="16" t="s">
        <v>145</v>
      </c>
      <c r="BM142" s="214" t="s">
        <v>466</v>
      </c>
    </row>
    <row r="143" s="2" customFormat="1">
      <c r="A143" s="37"/>
      <c r="B143" s="38"/>
      <c r="C143" s="39"/>
      <c r="D143" s="216" t="s">
        <v>147</v>
      </c>
      <c r="E143" s="39"/>
      <c r="F143" s="217" t="s">
        <v>433</v>
      </c>
      <c r="G143" s="39"/>
      <c r="H143" s="39"/>
      <c r="I143" s="218"/>
      <c r="J143" s="39"/>
      <c r="K143" s="39"/>
      <c r="L143" s="43"/>
      <c r="M143" s="219"/>
      <c r="N143" s="220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147</v>
      </c>
      <c r="AU143" s="16" t="s">
        <v>84</v>
      </c>
    </row>
    <row r="144" s="12" customFormat="1" ht="22.8" customHeight="1">
      <c r="A144" s="12"/>
      <c r="B144" s="187"/>
      <c r="C144" s="188"/>
      <c r="D144" s="189" t="s">
        <v>73</v>
      </c>
      <c r="E144" s="201" t="s">
        <v>467</v>
      </c>
      <c r="F144" s="201" t="s">
        <v>468</v>
      </c>
      <c r="G144" s="188"/>
      <c r="H144" s="188"/>
      <c r="I144" s="191"/>
      <c r="J144" s="202">
        <f>BK144</f>
        <v>0</v>
      </c>
      <c r="K144" s="188"/>
      <c r="L144" s="193"/>
      <c r="M144" s="194"/>
      <c r="N144" s="195"/>
      <c r="O144" s="195"/>
      <c r="P144" s="196">
        <f>SUM(P145:P162)</f>
        <v>0</v>
      </c>
      <c r="Q144" s="195"/>
      <c r="R144" s="196">
        <f>SUM(R145:R162)</f>
        <v>2.0699999999999998</v>
      </c>
      <c r="S144" s="195"/>
      <c r="T144" s="197">
        <f>SUM(T145:T162)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8" t="s">
        <v>82</v>
      </c>
      <c r="AT144" s="199" t="s">
        <v>73</v>
      </c>
      <c r="AU144" s="199" t="s">
        <v>82</v>
      </c>
      <c r="AY144" s="198" t="s">
        <v>138</v>
      </c>
      <c r="BK144" s="200">
        <f>SUM(BK145:BK162)</f>
        <v>0</v>
      </c>
    </row>
    <row r="145" s="2" customFormat="1" ht="44.25" customHeight="1">
      <c r="A145" s="37"/>
      <c r="B145" s="38"/>
      <c r="C145" s="203" t="s">
        <v>7</v>
      </c>
      <c r="D145" s="203" t="s">
        <v>140</v>
      </c>
      <c r="E145" s="204" t="s">
        <v>469</v>
      </c>
      <c r="F145" s="205" t="s">
        <v>470</v>
      </c>
      <c r="G145" s="206" t="s">
        <v>471</v>
      </c>
      <c r="H145" s="207">
        <v>3</v>
      </c>
      <c r="I145" s="208"/>
      <c r="J145" s="209">
        <f>ROUND(I145*H145,2)</f>
        <v>0</v>
      </c>
      <c r="K145" s="205" t="s">
        <v>19</v>
      </c>
      <c r="L145" s="43"/>
      <c r="M145" s="210" t="s">
        <v>19</v>
      </c>
      <c r="N145" s="211" t="s">
        <v>45</v>
      </c>
      <c r="O145" s="83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4" t="s">
        <v>145</v>
      </c>
      <c r="AT145" s="214" t="s">
        <v>140</v>
      </c>
      <c r="AU145" s="214" t="s">
        <v>84</v>
      </c>
      <c r="AY145" s="16" t="s">
        <v>138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82</v>
      </c>
      <c r="BK145" s="215">
        <f>ROUND(I145*H145,2)</f>
        <v>0</v>
      </c>
      <c r="BL145" s="16" t="s">
        <v>145</v>
      </c>
      <c r="BM145" s="214" t="s">
        <v>472</v>
      </c>
    </row>
    <row r="146" s="13" customFormat="1">
      <c r="A146" s="13"/>
      <c r="B146" s="221"/>
      <c r="C146" s="222"/>
      <c r="D146" s="223" t="s">
        <v>149</v>
      </c>
      <c r="E146" s="224" t="s">
        <v>19</v>
      </c>
      <c r="F146" s="225" t="s">
        <v>156</v>
      </c>
      <c r="G146" s="222"/>
      <c r="H146" s="226">
        <v>3</v>
      </c>
      <c r="I146" s="227"/>
      <c r="J146" s="222"/>
      <c r="K146" s="222"/>
      <c r="L146" s="228"/>
      <c r="M146" s="229"/>
      <c r="N146" s="230"/>
      <c r="O146" s="230"/>
      <c r="P146" s="230"/>
      <c r="Q146" s="230"/>
      <c r="R146" s="230"/>
      <c r="S146" s="230"/>
      <c r="T146" s="23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2" t="s">
        <v>149</v>
      </c>
      <c r="AU146" s="232" t="s">
        <v>84</v>
      </c>
      <c r="AV146" s="13" t="s">
        <v>84</v>
      </c>
      <c r="AW146" s="13" t="s">
        <v>36</v>
      </c>
      <c r="AX146" s="13" t="s">
        <v>82</v>
      </c>
      <c r="AY146" s="232" t="s">
        <v>138</v>
      </c>
    </row>
    <row r="147" s="2" customFormat="1" ht="16.5" customHeight="1">
      <c r="A147" s="37"/>
      <c r="B147" s="38"/>
      <c r="C147" s="203" t="s">
        <v>272</v>
      </c>
      <c r="D147" s="203" t="s">
        <v>140</v>
      </c>
      <c r="E147" s="204" t="s">
        <v>473</v>
      </c>
      <c r="F147" s="205" t="s">
        <v>474</v>
      </c>
      <c r="G147" s="206" t="s">
        <v>443</v>
      </c>
      <c r="H147" s="207">
        <v>3</v>
      </c>
      <c r="I147" s="208"/>
      <c r="J147" s="209">
        <f>ROUND(I147*H147,2)</f>
        <v>0</v>
      </c>
      <c r="K147" s="205" t="s">
        <v>19</v>
      </c>
      <c r="L147" s="43"/>
      <c r="M147" s="210" t="s">
        <v>19</v>
      </c>
      <c r="N147" s="211" t="s">
        <v>45</v>
      </c>
      <c r="O147" s="83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4" t="s">
        <v>145</v>
      </c>
      <c r="AT147" s="214" t="s">
        <v>140</v>
      </c>
      <c r="AU147" s="214" t="s">
        <v>84</v>
      </c>
      <c r="AY147" s="16" t="s">
        <v>138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82</v>
      </c>
      <c r="BK147" s="215">
        <f>ROUND(I147*H147,2)</f>
        <v>0</v>
      </c>
      <c r="BL147" s="16" t="s">
        <v>145</v>
      </c>
      <c r="BM147" s="214" t="s">
        <v>475</v>
      </c>
    </row>
    <row r="148" s="13" customFormat="1">
      <c r="A148" s="13"/>
      <c r="B148" s="221"/>
      <c r="C148" s="222"/>
      <c r="D148" s="223" t="s">
        <v>149</v>
      </c>
      <c r="E148" s="224" t="s">
        <v>19</v>
      </c>
      <c r="F148" s="225" t="s">
        <v>156</v>
      </c>
      <c r="G148" s="222"/>
      <c r="H148" s="226">
        <v>3</v>
      </c>
      <c r="I148" s="227"/>
      <c r="J148" s="222"/>
      <c r="K148" s="222"/>
      <c r="L148" s="228"/>
      <c r="M148" s="229"/>
      <c r="N148" s="230"/>
      <c r="O148" s="230"/>
      <c r="P148" s="230"/>
      <c r="Q148" s="230"/>
      <c r="R148" s="230"/>
      <c r="S148" s="230"/>
      <c r="T148" s="23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2" t="s">
        <v>149</v>
      </c>
      <c r="AU148" s="232" t="s">
        <v>84</v>
      </c>
      <c r="AV148" s="13" t="s">
        <v>84</v>
      </c>
      <c r="AW148" s="13" t="s">
        <v>36</v>
      </c>
      <c r="AX148" s="13" t="s">
        <v>82</v>
      </c>
      <c r="AY148" s="232" t="s">
        <v>138</v>
      </c>
    </row>
    <row r="149" s="2" customFormat="1" ht="49.05" customHeight="1">
      <c r="A149" s="37"/>
      <c r="B149" s="38"/>
      <c r="C149" s="203" t="s">
        <v>278</v>
      </c>
      <c r="D149" s="203" t="s">
        <v>140</v>
      </c>
      <c r="E149" s="204" t="s">
        <v>476</v>
      </c>
      <c r="F149" s="205" t="s">
        <v>477</v>
      </c>
      <c r="G149" s="206" t="s">
        <v>471</v>
      </c>
      <c r="H149" s="207">
        <v>1</v>
      </c>
      <c r="I149" s="208"/>
      <c r="J149" s="209">
        <f>ROUND(I149*H149,2)</f>
        <v>0</v>
      </c>
      <c r="K149" s="205" t="s">
        <v>19</v>
      </c>
      <c r="L149" s="43"/>
      <c r="M149" s="210" t="s">
        <v>19</v>
      </c>
      <c r="N149" s="211" t="s">
        <v>45</v>
      </c>
      <c r="O149" s="83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4" t="s">
        <v>145</v>
      </c>
      <c r="AT149" s="214" t="s">
        <v>140</v>
      </c>
      <c r="AU149" s="214" t="s">
        <v>84</v>
      </c>
      <c r="AY149" s="16" t="s">
        <v>138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82</v>
      </c>
      <c r="BK149" s="215">
        <f>ROUND(I149*H149,2)</f>
        <v>0</v>
      </c>
      <c r="BL149" s="16" t="s">
        <v>145</v>
      </c>
      <c r="BM149" s="214" t="s">
        <v>478</v>
      </c>
    </row>
    <row r="150" s="13" customFormat="1">
      <c r="A150" s="13"/>
      <c r="B150" s="221"/>
      <c r="C150" s="222"/>
      <c r="D150" s="223" t="s">
        <v>149</v>
      </c>
      <c r="E150" s="224" t="s">
        <v>19</v>
      </c>
      <c r="F150" s="225" t="s">
        <v>82</v>
      </c>
      <c r="G150" s="222"/>
      <c r="H150" s="226">
        <v>1</v>
      </c>
      <c r="I150" s="227"/>
      <c r="J150" s="222"/>
      <c r="K150" s="222"/>
      <c r="L150" s="228"/>
      <c r="M150" s="229"/>
      <c r="N150" s="230"/>
      <c r="O150" s="230"/>
      <c r="P150" s="230"/>
      <c r="Q150" s="230"/>
      <c r="R150" s="230"/>
      <c r="S150" s="230"/>
      <c r="T150" s="23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2" t="s">
        <v>149</v>
      </c>
      <c r="AU150" s="232" t="s">
        <v>84</v>
      </c>
      <c r="AV150" s="13" t="s">
        <v>84</v>
      </c>
      <c r="AW150" s="13" t="s">
        <v>36</v>
      </c>
      <c r="AX150" s="13" t="s">
        <v>82</v>
      </c>
      <c r="AY150" s="232" t="s">
        <v>138</v>
      </c>
    </row>
    <row r="151" s="2" customFormat="1" ht="21.75" customHeight="1">
      <c r="A151" s="37"/>
      <c r="B151" s="38"/>
      <c r="C151" s="203" t="s">
        <v>285</v>
      </c>
      <c r="D151" s="203" t="s">
        <v>140</v>
      </c>
      <c r="E151" s="204" t="s">
        <v>479</v>
      </c>
      <c r="F151" s="205" t="s">
        <v>480</v>
      </c>
      <c r="G151" s="206" t="s">
        <v>443</v>
      </c>
      <c r="H151" s="207">
        <v>1</v>
      </c>
      <c r="I151" s="208"/>
      <c r="J151" s="209">
        <f>ROUND(I151*H151,2)</f>
        <v>0</v>
      </c>
      <c r="K151" s="205" t="s">
        <v>19</v>
      </c>
      <c r="L151" s="43"/>
      <c r="M151" s="210" t="s">
        <v>19</v>
      </c>
      <c r="N151" s="211" t="s">
        <v>45</v>
      </c>
      <c r="O151" s="83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4" t="s">
        <v>145</v>
      </c>
      <c r="AT151" s="214" t="s">
        <v>140</v>
      </c>
      <c r="AU151" s="214" t="s">
        <v>84</v>
      </c>
      <c r="AY151" s="16" t="s">
        <v>138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82</v>
      </c>
      <c r="BK151" s="215">
        <f>ROUND(I151*H151,2)</f>
        <v>0</v>
      </c>
      <c r="BL151" s="16" t="s">
        <v>145</v>
      </c>
      <c r="BM151" s="214" t="s">
        <v>481</v>
      </c>
    </row>
    <row r="152" s="13" customFormat="1">
      <c r="A152" s="13"/>
      <c r="B152" s="221"/>
      <c r="C152" s="222"/>
      <c r="D152" s="223" t="s">
        <v>149</v>
      </c>
      <c r="E152" s="224" t="s">
        <v>19</v>
      </c>
      <c r="F152" s="225" t="s">
        <v>82</v>
      </c>
      <c r="G152" s="222"/>
      <c r="H152" s="226">
        <v>1</v>
      </c>
      <c r="I152" s="227"/>
      <c r="J152" s="222"/>
      <c r="K152" s="222"/>
      <c r="L152" s="228"/>
      <c r="M152" s="229"/>
      <c r="N152" s="230"/>
      <c r="O152" s="230"/>
      <c r="P152" s="230"/>
      <c r="Q152" s="230"/>
      <c r="R152" s="230"/>
      <c r="S152" s="230"/>
      <c r="T152" s="23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2" t="s">
        <v>149</v>
      </c>
      <c r="AU152" s="232" t="s">
        <v>84</v>
      </c>
      <c r="AV152" s="13" t="s">
        <v>84</v>
      </c>
      <c r="AW152" s="13" t="s">
        <v>36</v>
      </c>
      <c r="AX152" s="13" t="s">
        <v>82</v>
      </c>
      <c r="AY152" s="232" t="s">
        <v>138</v>
      </c>
    </row>
    <row r="153" s="2" customFormat="1" ht="16.5" customHeight="1">
      <c r="A153" s="37"/>
      <c r="B153" s="38"/>
      <c r="C153" s="203" t="s">
        <v>292</v>
      </c>
      <c r="D153" s="203" t="s">
        <v>140</v>
      </c>
      <c r="E153" s="204" t="s">
        <v>482</v>
      </c>
      <c r="F153" s="205" t="s">
        <v>483</v>
      </c>
      <c r="G153" s="206" t="s">
        <v>443</v>
      </c>
      <c r="H153" s="207">
        <v>2</v>
      </c>
      <c r="I153" s="208"/>
      <c r="J153" s="209">
        <f>ROUND(I153*H153,2)</f>
        <v>0</v>
      </c>
      <c r="K153" s="205" t="s">
        <v>19</v>
      </c>
      <c r="L153" s="43"/>
      <c r="M153" s="210" t="s">
        <v>19</v>
      </c>
      <c r="N153" s="211" t="s">
        <v>45</v>
      </c>
      <c r="O153" s="83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4" t="s">
        <v>145</v>
      </c>
      <c r="AT153" s="214" t="s">
        <v>140</v>
      </c>
      <c r="AU153" s="214" t="s">
        <v>84</v>
      </c>
      <c r="AY153" s="16" t="s">
        <v>138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82</v>
      </c>
      <c r="BK153" s="215">
        <f>ROUND(I153*H153,2)</f>
        <v>0</v>
      </c>
      <c r="BL153" s="16" t="s">
        <v>145</v>
      </c>
      <c r="BM153" s="214" t="s">
        <v>484</v>
      </c>
    </row>
    <row r="154" s="13" customFormat="1">
      <c r="A154" s="13"/>
      <c r="B154" s="221"/>
      <c r="C154" s="222"/>
      <c r="D154" s="223" t="s">
        <v>149</v>
      </c>
      <c r="E154" s="224" t="s">
        <v>19</v>
      </c>
      <c r="F154" s="225" t="s">
        <v>84</v>
      </c>
      <c r="G154" s="222"/>
      <c r="H154" s="226">
        <v>2</v>
      </c>
      <c r="I154" s="227"/>
      <c r="J154" s="222"/>
      <c r="K154" s="222"/>
      <c r="L154" s="228"/>
      <c r="M154" s="229"/>
      <c r="N154" s="230"/>
      <c r="O154" s="230"/>
      <c r="P154" s="230"/>
      <c r="Q154" s="230"/>
      <c r="R154" s="230"/>
      <c r="S154" s="230"/>
      <c r="T154" s="23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2" t="s">
        <v>149</v>
      </c>
      <c r="AU154" s="232" t="s">
        <v>84</v>
      </c>
      <c r="AV154" s="13" t="s">
        <v>84</v>
      </c>
      <c r="AW154" s="13" t="s">
        <v>36</v>
      </c>
      <c r="AX154" s="13" t="s">
        <v>82</v>
      </c>
      <c r="AY154" s="232" t="s">
        <v>138</v>
      </c>
    </row>
    <row r="155" s="2" customFormat="1" ht="24.15" customHeight="1">
      <c r="A155" s="37"/>
      <c r="B155" s="38"/>
      <c r="C155" s="203" t="s">
        <v>299</v>
      </c>
      <c r="D155" s="203" t="s">
        <v>140</v>
      </c>
      <c r="E155" s="204" t="s">
        <v>485</v>
      </c>
      <c r="F155" s="205" t="s">
        <v>486</v>
      </c>
      <c r="G155" s="206" t="s">
        <v>443</v>
      </c>
      <c r="H155" s="207">
        <v>2</v>
      </c>
      <c r="I155" s="208"/>
      <c r="J155" s="209">
        <f>ROUND(I155*H155,2)</f>
        <v>0</v>
      </c>
      <c r="K155" s="205" t="s">
        <v>19</v>
      </c>
      <c r="L155" s="43"/>
      <c r="M155" s="210" t="s">
        <v>19</v>
      </c>
      <c r="N155" s="211" t="s">
        <v>45</v>
      </c>
      <c r="O155" s="83"/>
      <c r="P155" s="212">
        <f>O155*H155</f>
        <v>0</v>
      </c>
      <c r="Q155" s="212">
        <v>0.29499999999999998</v>
      </c>
      <c r="R155" s="212">
        <f>Q155*H155</f>
        <v>0.58999999999999997</v>
      </c>
      <c r="S155" s="212">
        <v>0</v>
      </c>
      <c r="T155" s="21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4" t="s">
        <v>145</v>
      </c>
      <c r="AT155" s="214" t="s">
        <v>140</v>
      </c>
      <c r="AU155" s="214" t="s">
        <v>84</v>
      </c>
      <c r="AY155" s="16" t="s">
        <v>138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82</v>
      </c>
      <c r="BK155" s="215">
        <f>ROUND(I155*H155,2)</f>
        <v>0</v>
      </c>
      <c r="BL155" s="16" t="s">
        <v>145</v>
      </c>
      <c r="BM155" s="214" t="s">
        <v>487</v>
      </c>
    </row>
    <row r="156" s="13" customFormat="1">
      <c r="A156" s="13"/>
      <c r="B156" s="221"/>
      <c r="C156" s="222"/>
      <c r="D156" s="223" t="s">
        <v>149</v>
      </c>
      <c r="E156" s="224" t="s">
        <v>19</v>
      </c>
      <c r="F156" s="225" t="s">
        <v>488</v>
      </c>
      <c r="G156" s="222"/>
      <c r="H156" s="226">
        <v>2</v>
      </c>
      <c r="I156" s="227"/>
      <c r="J156" s="222"/>
      <c r="K156" s="222"/>
      <c r="L156" s="228"/>
      <c r="M156" s="229"/>
      <c r="N156" s="230"/>
      <c r="O156" s="230"/>
      <c r="P156" s="230"/>
      <c r="Q156" s="230"/>
      <c r="R156" s="230"/>
      <c r="S156" s="230"/>
      <c r="T156" s="23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2" t="s">
        <v>149</v>
      </c>
      <c r="AU156" s="232" t="s">
        <v>84</v>
      </c>
      <c r="AV156" s="13" t="s">
        <v>84</v>
      </c>
      <c r="AW156" s="13" t="s">
        <v>36</v>
      </c>
      <c r="AX156" s="13" t="s">
        <v>82</v>
      </c>
      <c r="AY156" s="232" t="s">
        <v>138</v>
      </c>
    </row>
    <row r="157" s="2" customFormat="1" ht="37.8" customHeight="1">
      <c r="A157" s="37"/>
      <c r="B157" s="38"/>
      <c r="C157" s="203" t="s">
        <v>306</v>
      </c>
      <c r="D157" s="203" t="s">
        <v>140</v>
      </c>
      <c r="E157" s="204" t="s">
        <v>489</v>
      </c>
      <c r="F157" s="205" t="s">
        <v>490</v>
      </c>
      <c r="G157" s="206" t="s">
        <v>443</v>
      </c>
      <c r="H157" s="207">
        <v>4</v>
      </c>
      <c r="I157" s="208"/>
      <c r="J157" s="209">
        <f>ROUND(I157*H157,2)</f>
        <v>0</v>
      </c>
      <c r="K157" s="205" t="s">
        <v>19</v>
      </c>
      <c r="L157" s="43"/>
      <c r="M157" s="210" t="s">
        <v>19</v>
      </c>
      <c r="N157" s="211" t="s">
        <v>45</v>
      </c>
      <c r="O157" s="83"/>
      <c r="P157" s="212">
        <f>O157*H157</f>
        <v>0</v>
      </c>
      <c r="Q157" s="212">
        <v>0.37</v>
      </c>
      <c r="R157" s="212">
        <f>Q157*H157</f>
        <v>1.48</v>
      </c>
      <c r="S157" s="212">
        <v>0</v>
      </c>
      <c r="T157" s="21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4" t="s">
        <v>145</v>
      </c>
      <c r="AT157" s="214" t="s">
        <v>140</v>
      </c>
      <c r="AU157" s="214" t="s">
        <v>84</v>
      </c>
      <c r="AY157" s="16" t="s">
        <v>138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6" t="s">
        <v>82</v>
      </c>
      <c r="BK157" s="215">
        <f>ROUND(I157*H157,2)</f>
        <v>0</v>
      </c>
      <c r="BL157" s="16" t="s">
        <v>145</v>
      </c>
      <c r="BM157" s="214" t="s">
        <v>491</v>
      </c>
    </row>
    <row r="158" s="13" customFormat="1">
      <c r="A158" s="13"/>
      <c r="B158" s="221"/>
      <c r="C158" s="222"/>
      <c r="D158" s="223" t="s">
        <v>149</v>
      </c>
      <c r="E158" s="224" t="s">
        <v>19</v>
      </c>
      <c r="F158" s="225" t="s">
        <v>145</v>
      </c>
      <c r="G158" s="222"/>
      <c r="H158" s="226">
        <v>4</v>
      </c>
      <c r="I158" s="227"/>
      <c r="J158" s="222"/>
      <c r="K158" s="222"/>
      <c r="L158" s="228"/>
      <c r="M158" s="229"/>
      <c r="N158" s="230"/>
      <c r="O158" s="230"/>
      <c r="P158" s="230"/>
      <c r="Q158" s="230"/>
      <c r="R158" s="230"/>
      <c r="S158" s="230"/>
      <c r="T158" s="23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2" t="s">
        <v>149</v>
      </c>
      <c r="AU158" s="232" t="s">
        <v>84</v>
      </c>
      <c r="AV158" s="13" t="s">
        <v>84</v>
      </c>
      <c r="AW158" s="13" t="s">
        <v>36</v>
      </c>
      <c r="AX158" s="13" t="s">
        <v>82</v>
      </c>
      <c r="AY158" s="232" t="s">
        <v>138</v>
      </c>
    </row>
    <row r="159" s="2" customFormat="1" ht="21.75" customHeight="1">
      <c r="A159" s="37"/>
      <c r="B159" s="38"/>
      <c r="C159" s="203" t="s">
        <v>314</v>
      </c>
      <c r="D159" s="203" t="s">
        <v>140</v>
      </c>
      <c r="E159" s="204" t="s">
        <v>492</v>
      </c>
      <c r="F159" s="205" t="s">
        <v>493</v>
      </c>
      <c r="G159" s="206" t="s">
        <v>443</v>
      </c>
      <c r="H159" s="207">
        <v>2</v>
      </c>
      <c r="I159" s="208"/>
      <c r="J159" s="209">
        <f>ROUND(I159*H159,2)</f>
        <v>0</v>
      </c>
      <c r="K159" s="205" t="s">
        <v>19</v>
      </c>
      <c r="L159" s="43"/>
      <c r="M159" s="210" t="s">
        <v>19</v>
      </c>
      <c r="N159" s="211" t="s">
        <v>45</v>
      </c>
      <c r="O159" s="83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4" t="s">
        <v>145</v>
      </c>
      <c r="AT159" s="214" t="s">
        <v>140</v>
      </c>
      <c r="AU159" s="214" t="s">
        <v>84</v>
      </c>
      <c r="AY159" s="16" t="s">
        <v>138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6" t="s">
        <v>82</v>
      </c>
      <c r="BK159" s="215">
        <f>ROUND(I159*H159,2)</f>
        <v>0</v>
      </c>
      <c r="BL159" s="16" t="s">
        <v>145</v>
      </c>
      <c r="BM159" s="214" t="s">
        <v>494</v>
      </c>
    </row>
    <row r="160" s="13" customFormat="1">
      <c r="A160" s="13"/>
      <c r="B160" s="221"/>
      <c r="C160" s="222"/>
      <c r="D160" s="223" t="s">
        <v>149</v>
      </c>
      <c r="E160" s="224" t="s">
        <v>19</v>
      </c>
      <c r="F160" s="225" t="s">
        <v>84</v>
      </c>
      <c r="G160" s="222"/>
      <c r="H160" s="226">
        <v>2</v>
      </c>
      <c r="I160" s="227"/>
      <c r="J160" s="222"/>
      <c r="K160" s="222"/>
      <c r="L160" s="228"/>
      <c r="M160" s="229"/>
      <c r="N160" s="230"/>
      <c r="O160" s="230"/>
      <c r="P160" s="230"/>
      <c r="Q160" s="230"/>
      <c r="R160" s="230"/>
      <c r="S160" s="230"/>
      <c r="T160" s="23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2" t="s">
        <v>149</v>
      </c>
      <c r="AU160" s="232" t="s">
        <v>84</v>
      </c>
      <c r="AV160" s="13" t="s">
        <v>84</v>
      </c>
      <c r="AW160" s="13" t="s">
        <v>36</v>
      </c>
      <c r="AX160" s="13" t="s">
        <v>82</v>
      </c>
      <c r="AY160" s="232" t="s">
        <v>138</v>
      </c>
    </row>
    <row r="161" s="2" customFormat="1" ht="24.15" customHeight="1">
      <c r="A161" s="37"/>
      <c r="B161" s="38"/>
      <c r="C161" s="203" t="s">
        <v>320</v>
      </c>
      <c r="D161" s="203" t="s">
        <v>140</v>
      </c>
      <c r="E161" s="204" t="s">
        <v>495</v>
      </c>
      <c r="F161" s="205" t="s">
        <v>496</v>
      </c>
      <c r="G161" s="206" t="s">
        <v>443</v>
      </c>
      <c r="H161" s="207">
        <v>2</v>
      </c>
      <c r="I161" s="208"/>
      <c r="J161" s="209">
        <f>ROUND(I161*H161,2)</f>
        <v>0</v>
      </c>
      <c r="K161" s="205" t="s">
        <v>19</v>
      </c>
      <c r="L161" s="43"/>
      <c r="M161" s="210" t="s">
        <v>19</v>
      </c>
      <c r="N161" s="211" t="s">
        <v>45</v>
      </c>
      <c r="O161" s="83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4" t="s">
        <v>145</v>
      </c>
      <c r="AT161" s="214" t="s">
        <v>140</v>
      </c>
      <c r="AU161" s="214" t="s">
        <v>84</v>
      </c>
      <c r="AY161" s="16" t="s">
        <v>138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6" t="s">
        <v>82</v>
      </c>
      <c r="BK161" s="215">
        <f>ROUND(I161*H161,2)</f>
        <v>0</v>
      </c>
      <c r="BL161" s="16" t="s">
        <v>145</v>
      </c>
      <c r="BM161" s="214" t="s">
        <v>497</v>
      </c>
    </row>
    <row r="162" s="13" customFormat="1">
      <c r="A162" s="13"/>
      <c r="B162" s="221"/>
      <c r="C162" s="222"/>
      <c r="D162" s="223" t="s">
        <v>149</v>
      </c>
      <c r="E162" s="224" t="s">
        <v>19</v>
      </c>
      <c r="F162" s="225" t="s">
        <v>84</v>
      </c>
      <c r="G162" s="222"/>
      <c r="H162" s="226">
        <v>2</v>
      </c>
      <c r="I162" s="227"/>
      <c r="J162" s="222"/>
      <c r="K162" s="222"/>
      <c r="L162" s="228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2" t="s">
        <v>149</v>
      </c>
      <c r="AU162" s="232" t="s">
        <v>84</v>
      </c>
      <c r="AV162" s="13" t="s">
        <v>84</v>
      </c>
      <c r="AW162" s="13" t="s">
        <v>36</v>
      </c>
      <c r="AX162" s="13" t="s">
        <v>82</v>
      </c>
      <c r="AY162" s="232" t="s">
        <v>138</v>
      </c>
    </row>
    <row r="163" s="2" customFormat="1" ht="6.96" customHeight="1">
      <c r="A163" s="37"/>
      <c r="B163" s="58"/>
      <c r="C163" s="59"/>
      <c r="D163" s="59"/>
      <c r="E163" s="59"/>
      <c r="F163" s="59"/>
      <c r="G163" s="59"/>
      <c r="H163" s="59"/>
      <c r="I163" s="59"/>
      <c r="J163" s="59"/>
      <c r="K163" s="59"/>
      <c r="L163" s="43"/>
      <c r="M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</row>
  </sheetData>
  <sheetProtection sheet="1" autoFilter="0" formatColumns="0" formatRows="0" objects="1" scenarios="1" spinCount="100000" saltValue="F1eSe4OGlSta3rFOvIWR8NIyeVtigdOoR5duMx3kOVbaVhrVXD4PnY2zAczY9Fw8JwlOkyzuGA2CslrKReIoCA==" hashValue="YGWtD6t9viGLVxez5K9LJosq9Tiy/WV4VQknw1XZ08LNAJq7XXVOYpNHSArjdfDvb09ZUYRG0x1vUTZVJpoy+A==" algorithmName="SHA-512" password="CC35"/>
  <autoFilter ref="C86:K162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2_02/132151101"/>
    <hyperlink ref="F94" r:id="rId2" display="https://podminky.urs.cz/item/CS_URS_2022_02/133111011"/>
    <hyperlink ref="F97" r:id="rId3" display="https://podminky.urs.cz/item/CS_URS_2022_02/162751117"/>
    <hyperlink ref="F101" r:id="rId4" display="https://podminky.urs.cz/item/CS_URS_2022_02/167151101"/>
    <hyperlink ref="F105" r:id="rId5" display="https://podminky.urs.cz/item/CS_URS_2022_02/171201231"/>
    <hyperlink ref="F110" r:id="rId6" display="https://podminky.urs.cz/item/CS_URS_2022_02/275313711"/>
    <hyperlink ref="F114" r:id="rId7" display="https://podminky.urs.cz/item/CS_URS_2022_02/215901101"/>
    <hyperlink ref="F121" r:id="rId8" display="https://podminky.urs.cz/item/CS_URS_2022_02/576146311"/>
    <hyperlink ref="F123" r:id="rId9" display="https://podminky.urs.cz/item/CS_URS_2022_02/998222012"/>
    <hyperlink ref="F126" r:id="rId10" display="https://podminky.urs.cz/item/CS_URS_2022_02/916232121"/>
    <hyperlink ref="F143" r:id="rId11" display="https://podminky.urs.cz/item/CS_URS_2022_02/9982220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84</v>
      </c>
    </row>
    <row r="4" s="1" customFormat="1" ht="24.96" customHeight="1">
      <c r="B4" s="19"/>
      <c r="D4" s="129" t="s">
        <v>109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Rekonstrukce školního hřiště u Gymnázia Luďka Pika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110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34" t="s">
        <v>498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15. 11. 2022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34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35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37</v>
      </c>
      <c r="E23" s="37"/>
      <c r="F23" s="37"/>
      <c r="G23" s="37"/>
      <c r="H23" s="37"/>
      <c r="I23" s="131" t="s">
        <v>26</v>
      </c>
      <c r="J23" s="135" t="s">
        <v>34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38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37"/>
      <c r="B27" s="138"/>
      <c r="C27" s="137"/>
      <c r="D27" s="137"/>
      <c r="E27" s="139" t="s">
        <v>112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40</v>
      </c>
      <c r="E30" s="37"/>
      <c r="F30" s="37"/>
      <c r="G30" s="37"/>
      <c r="H30" s="37"/>
      <c r="I30" s="37"/>
      <c r="J30" s="143">
        <f>ROUND(J84,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42</v>
      </c>
      <c r="G32" s="37"/>
      <c r="H32" s="37"/>
      <c r="I32" s="144" t="s">
        <v>41</v>
      </c>
      <c r="J32" s="144" t="s">
        <v>43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44</v>
      </c>
      <c r="E33" s="131" t="s">
        <v>45</v>
      </c>
      <c r="F33" s="146">
        <f>ROUND((SUM(BE84:BE176)),  2)</f>
        <v>0</v>
      </c>
      <c r="G33" s="37"/>
      <c r="H33" s="37"/>
      <c r="I33" s="147">
        <v>0.20999999999999999</v>
      </c>
      <c r="J33" s="146">
        <f>ROUND(((SUM(BE84:BE176))*I33),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46</v>
      </c>
      <c r="F34" s="146">
        <f>ROUND((SUM(BF84:BF176)),  2)</f>
        <v>0</v>
      </c>
      <c r="G34" s="37"/>
      <c r="H34" s="37"/>
      <c r="I34" s="147">
        <v>0.14999999999999999</v>
      </c>
      <c r="J34" s="146">
        <f>ROUND(((SUM(BF84:BF176))*I34),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47</v>
      </c>
      <c r="F35" s="146">
        <f>ROUND((SUM(BG84:BG176)),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48</v>
      </c>
      <c r="F36" s="146">
        <f>ROUND((SUM(BH84:BH176)),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49</v>
      </c>
      <c r="F37" s="146">
        <f>ROUND((SUM(BI84:BI176)),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50</v>
      </c>
      <c r="E39" s="150"/>
      <c r="F39" s="150"/>
      <c r="G39" s="151" t="s">
        <v>51</v>
      </c>
      <c r="H39" s="152" t="s">
        <v>52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113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Rekonstrukce školního hřiště u Gymnázia Luďka Pika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110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30" customHeight="1">
      <c r="A50" s="37"/>
      <c r="B50" s="38"/>
      <c r="C50" s="39"/>
      <c r="D50" s="39"/>
      <c r="E50" s="68" t="str">
        <f>E9</f>
        <v xml:space="preserve">02 - SO 02, 03 -  Běžecký ovál a vnitřní sportovní sektory, vrh koulí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>Opavská č.p. 21, 312 17 PLzeň 4</v>
      </c>
      <c r="G52" s="39"/>
      <c r="H52" s="39"/>
      <c r="I52" s="31" t="s">
        <v>23</v>
      </c>
      <c r="J52" s="71" t="str">
        <f>IF(J12="","",J12)</f>
        <v>15. 11. 2022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Gymnázium Luďka Pika</v>
      </c>
      <c r="G54" s="39"/>
      <c r="H54" s="39"/>
      <c r="I54" s="31" t="s">
        <v>33</v>
      </c>
      <c r="J54" s="35" t="str">
        <f>E21</f>
        <v>Ing. Michaela Kaislerová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37</v>
      </c>
      <c r="J55" s="35" t="str">
        <f>E24</f>
        <v>Ing. Michaela Kaislerová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114</v>
      </c>
      <c r="D57" s="161"/>
      <c r="E57" s="161"/>
      <c r="F57" s="161"/>
      <c r="G57" s="161"/>
      <c r="H57" s="161"/>
      <c r="I57" s="161"/>
      <c r="J57" s="162" t="s">
        <v>115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72</v>
      </c>
      <c r="D59" s="39"/>
      <c r="E59" s="39"/>
      <c r="F59" s="39"/>
      <c r="G59" s="39"/>
      <c r="H59" s="39"/>
      <c r="I59" s="39"/>
      <c r="J59" s="101">
        <f>J84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116</v>
      </c>
    </row>
    <row r="60" hidden="1" s="9" customFormat="1" ht="24.96" customHeight="1">
      <c r="A60" s="9"/>
      <c r="B60" s="164"/>
      <c r="C60" s="165"/>
      <c r="D60" s="166" t="s">
        <v>499</v>
      </c>
      <c r="E60" s="167"/>
      <c r="F60" s="167"/>
      <c r="G60" s="167"/>
      <c r="H60" s="167"/>
      <c r="I60" s="167"/>
      <c r="J60" s="168">
        <f>J85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0"/>
      <c r="C61" s="171"/>
      <c r="D61" s="172" t="s">
        <v>500</v>
      </c>
      <c r="E61" s="173"/>
      <c r="F61" s="173"/>
      <c r="G61" s="173"/>
      <c r="H61" s="173"/>
      <c r="I61" s="173"/>
      <c r="J61" s="174">
        <f>J86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0"/>
      <c r="C62" s="171"/>
      <c r="D62" s="172" t="s">
        <v>501</v>
      </c>
      <c r="E62" s="173"/>
      <c r="F62" s="173"/>
      <c r="G62" s="173"/>
      <c r="H62" s="173"/>
      <c r="I62" s="173"/>
      <c r="J62" s="174">
        <f>J113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0"/>
      <c r="C63" s="171"/>
      <c r="D63" s="172" t="s">
        <v>502</v>
      </c>
      <c r="E63" s="173"/>
      <c r="F63" s="173"/>
      <c r="G63" s="173"/>
      <c r="H63" s="173"/>
      <c r="I63" s="173"/>
      <c r="J63" s="174">
        <f>J143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0"/>
      <c r="C64" s="171"/>
      <c r="D64" s="172" t="s">
        <v>381</v>
      </c>
      <c r="E64" s="173"/>
      <c r="F64" s="173"/>
      <c r="G64" s="173"/>
      <c r="H64" s="173"/>
      <c r="I64" s="173"/>
      <c r="J64" s="174">
        <f>J174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/>
    <row r="68" hidden="1"/>
    <row r="69" hidden="1"/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123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59" t="str">
        <f>E7</f>
        <v>Rekonstrukce školního hřiště u Gymnázia Luďka Pika</v>
      </c>
      <c r="F74" s="31"/>
      <c r="G74" s="31"/>
      <c r="H74" s="31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110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30" customHeight="1">
      <c r="A76" s="37"/>
      <c r="B76" s="38"/>
      <c r="C76" s="39"/>
      <c r="D76" s="39"/>
      <c r="E76" s="68" t="str">
        <f>E9</f>
        <v xml:space="preserve">02 - SO 02, 03 -  Běžecký ovál a vnitřní sportovní sektory, vrh koulí</v>
      </c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21</v>
      </c>
      <c r="D78" s="39"/>
      <c r="E78" s="39"/>
      <c r="F78" s="26" t="str">
        <f>F12</f>
        <v>Opavská č.p. 21, 312 17 PLzeň 4</v>
      </c>
      <c r="G78" s="39"/>
      <c r="H78" s="39"/>
      <c r="I78" s="31" t="s">
        <v>23</v>
      </c>
      <c r="J78" s="71" t="str">
        <f>IF(J12="","",J12)</f>
        <v>15. 11. 2022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25.65" customHeight="1">
      <c r="A80" s="37"/>
      <c r="B80" s="38"/>
      <c r="C80" s="31" t="s">
        <v>25</v>
      </c>
      <c r="D80" s="39"/>
      <c r="E80" s="39"/>
      <c r="F80" s="26" t="str">
        <f>E15</f>
        <v>Gymnázium Luďka Pika</v>
      </c>
      <c r="G80" s="39"/>
      <c r="H80" s="39"/>
      <c r="I80" s="31" t="s">
        <v>33</v>
      </c>
      <c r="J80" s="35" t="str">
        <f>E21</f>
        <v>Ing. Michaela Kaislerová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31</v>
      </c>
      <c r="D81" s="39"/>
      <c r="E81" s="39"/>
      <c r="F81" s="26" t="str">
        <f>IF(E18="","",E18)</f>
        <v>Vyplň údaj</v>
      </c>
      <c r="G81" s="39"/>
      <c r="H81" s="39"/>
      <c r="I81" s="31" t="s">
        <v>37</v>
      </c>
      <c r="J81" s="35" t="str">
        <f>E24</f>
        <v>Ing. Michaela Kaislerová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0.32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11" customFormat="1" ht="29.28" customHeight="1">
      <c r="A83" s="176"/>
      <c r="B83" s="177"/>
      <c r="C83" s="178" t="s">
        <v>124</v>
      </c>
      <c r="D83" s="179" t="s">
        <v>59</v>
      </c>
      <c r="E83" s="179" t="s">
        <v>55</v>
      </c>
      <c r="F83" s="179" t="s">
        <v>56</v>
      </c>
      <c r="G83" s="179" t="s">
        <v>125</v>
      </c>
      <c r="H83" s="179" t="s">
        <v>126</v>
      </c>
      <c r="I83" s="179" t="s">
        <v>127</v>
      </c>
      <c r="J83" s="179" t="s">
        <v>115</v>
      </c>
      <c r="K83" s="180" t="s">
        <v>128</v>
      </c>
      <c r="L83" s="181"/>
      <c r="M83" s="91" t="s">
        <v>19</v>
      </c>
      <c r="N83" s="92" t="s">
        <v>44</v>
      </c>
      <c r="O83" s="92" t="s">
        <v>129</v>
      </c>
      <c r="P83" s="92" t="s">
        <v>130</v>
      </c>
      <c r="Q83" s="92" t="s">
        <v>131</v>
      </c>
      <c r="R83" s="92" t="s">
        <v>132</v>
      </c>
      <c r="S83" s="92" t="s">
        <v>133</v>
      </c>
      <c r="T83" s="93" t="s">
        <v>134</v>
      </c>
      <c r="U83" s="176"/>
      <c r="V83" s="176"/>
      <c r="W83" s="176"/>
      <c r="X83" s="176"/>
      <c r="Y83" s="176"/>
      <c r="Z83" s="176"/>
      <c r="AA83" s="176"/>
      <c r="AB83" s="176"/>
      <c r="AC83" s="176"/>
      <c r="AD83" s="176"/>
      <c r="AE83" s="176"/>
    </row>
    <row r="84" s="2" customFormat="1" ht="22.8" customHeight="1">
      <c r="A84" s="37"/>
      <c r="B84" s="38"/>
      <c r="C84" s="98" t="s">
        <v>135</v>
      </c>
      <c r="D84" s="39"/>
      <c r="E84" s="39"/>
      <c r="F84" s="39"/>
      <c r="G84" s="39"/>
      <c r="H84" s="39"/>
      <c r="I84" s="39"/>
      <c r="J84" s="182">
        <f>BK84</f>
        <v>0</v>
      </c>
      <c r="K84" s="39"/>
      <c r="L84" s="43"/>
      <c r="M84" s="94"/>
      <c r="N84" s="183"/>
      <c r="O84" s="95"/>
      <c r="P84" s="184">
        <f>P85</f>
        <v>0</v>
      </c>
      <c r="Q84" s="95"/>
      <c r="R84" s="184">
        <f>R85</f>
        <v>1678.9661854199999</v>
      </c>
      <c r="S84" s="95"/>
      <c r="T84" s="185">
        <f>T85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73</v>
      </c>
      <c r="AU84" s="16" t="s">
        <v>116</v>
      </c>
      <c r="BK84" s="186">
        <f>BK85</f>
        <v>0</v>
      </c>
    </row>
    <row r="85" s="12" customFormat="1" ht="25.92" customHeight="1">
      <c r="A85" s="12"/>
      <c r="B85" s="187"/>
      <c r="C85" s="188"/>
      <c r="D85" s="189" t="s">
        <v>73</v>
      </c>
      <c r="E85" s="190" t="s">
        <v>136</v>
      </c>
      <c r="F85" s="190" t="s">
        <v>136</v>
      </c>
      <c r="G85" s="188"/>
      <c r="H85" s="188"/>
      <c r="I85" s="191"/>
      <c r="J85" s="192">
        <f>BK85</f>
        <v>0</v>
      </c>
      <c r="K85" s="188"/>
      <c r="L85" s="193"/>
      <c r="M85" s="194"/>
      <c r="N85" s="195"/>
      <c r="O85" s="195"/>
      <c r="P85" s="196">
        <f>P86+P113+P143+P174</f>
        <v>0</v>
      </c>
      <c r="Q85" s="195"/>
      <c r="R85" s="196">
        <f>R86+R113+R143+R174</f>
        <v>1678.9661854199999</v>
      </c>
      <c r="S85" s="195"/>
      <c r="T85" s="197">
        <f>T86+T113+T143+T174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8" t="s">
        <v>82</v>
      </c>
      <c r="AT85" s="199" t="s">
        <v>73</v>
      </c>
      <c r="AU85" s="199" t="s">
        <v>74</v>
      </c>
      <c r="AY85" s="198" t="s">
        <v>138</v>
      </c>
      <c r="BK85" s="200">
        <f>BK86+BK113+BK143+BK174</f>
        <v>0</v>
      </c>
    </row>
    <row r="86" s="12" customFormat="1" ht="22.8" customHeight="1">
      <c r="A86" s="12"/>
      <c r="B86" s="187"/>
      <c r="C86" s="188"/>
      <c r="D86" s="189" t="s">
        <v>73</v>
      </c>
      <c r="E86" s="201" t="s">
        <v>414</v>
      </c>
      <c r="F86" s="201" t="s">
        <v>503</v>
      </c>
      <c r="G86" s="188"/>
      <c r="H86" s="188"/>
      <c r="I86" s="191"/>
      <c r="J86" s="202">
        <f>BK86</f>
        <v>0</v>
      </c>
      <c r="K86" s="188"/>
      <c r="L86" s="193"/>
      <c r="M86" s="194"/>
      <c r="N86" s="195"/>
      <c r="O86" s="195"/>
      <c r="P86" s="196">
        <f>SUM(P87:P112)</f>
        <v>0</v>
      </c>
      <c r="Q86" s="195"/>
      <c r="R86" s="196">
        <f>SUM(R87:R112)</f>
        <v>1460.3571578199999</v>
      </c>
      <c r="S86" s="195"/>
      <c r="T86" s="197">
        <f>SUM(T87:T112)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8" t="s">
        <v>82</v>
      </c>
      <c r="AT86" s="199" t="s">
        <v>73</v>
      </c>
      <c r="AU86" s="199" t="s">
        <v>82</v>
      </c>
      <c r="AY86" s="198" t="s">
        <v>138</v>
      </c>
      <c r="BK86" s="200">
        <f>SUM(BK87:BK112)</f>
        <v>0</v>
      </c>
    </row>
    <row r="87" s="2" customFormat="1" ht="37.8" customHeight="1">
      <c r="A87" s="37"/>
      <c r="B87" s="38"/>
      <c r="C87" s="203" t="s">
        <v>82</v>
      </c>
      <c r="D87" s="203" t="s">
        <v>140</v>
      </c>
      <c r="E87" s="204" t="s">
        <v>409</v>
      </c>
      <c r="F87" s="205" t="s">
        <v>410</v>
      </c>
      <c r="G87" s="206" t="s">
        <v>143</v>
      </c>
      <c r="H87" s="207">
        <v>2034.23</v>
      </c>
      <c r="I87" s="208"/>
      <c r="J87" s="209">
        <f>ROUND(I87*H87,2)</f>
        <v>0</v>
      </c>
      <c r="K87" s="205" t="s">
        <v>144</v>
      </c>
      <c r="L87" s="43"/>
      <c r="M87" s="210" t="s">
        <v>19</v>
      </c>
      <c r="N87" s="211" t="s">
        <v>45</v>
      </c>
      <c r="O87" s="83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4" t="s">
        <v>145</v>
      </c>
      <c r="AT87" s="214" t="s">
        <v>140</v>
      </c>
      <c r="AU87" s="214" t="s">
        <v>84</v>
      </c>
      <c r="AY87" s="16" t="s">
        <v>138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6" t="s">
        <v>82</v>
      </c>
      <c r="BK87" s="215">
        <f>ROUND(I87*H87,2)</f>
        <v>0</v>
      </c>
      <c r="BL87" s="16" t="s">
        <v>145</v>
      </c>
      <c r="BM87" s="214" t="s">
        <v>504</v>
      </c>
    </row>
    <row r="88" s="2" customFormat="1">
      <c r="A88" s="37"/>
      <c r="B88" s="38"/>
      <c r="C88" s="39"/>
      <c r="D88" s="216" t="s">
        <v>147</v>
      </c>
      <c r="E88" s="39"/>
      <c r="F88" s="217" t="s">
        <v>412</v>
      </c>
      <c r="G88" s="39"/>
      <c r="H88" s="39"/>
      <c r="I88" s="218"/>
      <c r="J88" s="39"/>
      <c r="K88" s="39"/>
      <c r="L88" s="43"/>
      <c r="M88" s="219"/>
      <c r="N88" s="220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147</v>
      </c>
      <c r="AU88" s="16" t="s">
        <v>84</v>
      </c>
    </row>
    <row r="89" s="13" customFormat="1">
      <c r="A89" s="13"/>
      <c r="B89" s="221"/>
      <c r="C89" s="222"/>
      <c r="D89" s="223" t="s">
        <v>149</v>
      </c>
      <c r="E89" s="224" t="s">
        <v>19</v>
      </c>
      <c r="F89" s="225" t="s">
        <v>505</v>
      </c>
      <c r="G89" s="222"/>
      <c r="H89" s="226">
        <v>2034.23</v>
      </c>
      <c r="I89" s="227"/>
      <c r="J89" s="222"/>
      <c r="K89" s="222"/>
      <c r="L89" s="228"/>
      <c r="M89" s="229"/>
      <c r="N89" s="230"/>
      <c r="O89" s="230"/>
      <c r="P89" s="230"/>
      <c r="Q89" s="230"/>
      <c r="R89" s="230"/>
      <c r="S89" s="230"/>
      <c r="T89" s="23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2" t="s">
        <v>149</v>
      </c>
      <c r="AU89" s="232" t="s">
        <v>84</v>
      </c>
      <c r="AV89" s="13" t="s">
        <v>84</v>
      </c>
      <c r="AW89" s="13" t="s">
        <v>36</v>
      </c>
      <c r="AX89" s="13" t="s">
        <v>82</v>
      </c>
      <c r="AY89" s="232" t="s">
        <v>138</v>
      </c>
    </row>
    <row r="90" s="2" customFormat="1" ht="16.5" customHeight="1">
      <c r="A90" s="37"/>
      <c r="B90" s="38"/>
      <c r="C90" s="203" t="s">
        <v>84</v>
      </c>
      <c r="D90" s="203" t="s">
        <v>140</v>
      </c>
      <c r="E90" s="204" t="s">
        <v>414</v>
      </c>
      <c r="F90" s="205" t="s">
        <v>415</v>
      </c>
      <c r="G90" s="206" t="s">
        <v>143</v>
      </c>
      <c r="H90" s="207">
        <v>2034.23</v>
      </c>
      <c r="I90" s="208"/>
      <c r="J90" s="209">
        <f>ROUND(I90*H90,2)</f>
        <v>0</v>
      </c>
      <c r="K90" s="205" t="s">
        <v>19</v>
      </c>
      <c r="L90" s="43"/>
      <c r="M90" s="210" t="s">
        <v>19</v>
      </c>
      <c r="N90" s="211" t="s">
        <v>45</v>
      </c>
      <c r="O90" s="83"/>
      <c r="P90" s="212">
        <f>O90*H90</f>
        <v>0</v>
      </c>
      <c r="Q90" s="212">
        <v>0.059999999999999998</v>
      </c>
      <c r="R90" s="212">
        <f>Q90*H90</f>
        <v>122.0538</v>
      </c>
      <c r="S90" s="212">
        <v>0</v>
      </c>
      <c r="T90" s="213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4" t="s">
        <v>145</v>
      </c>
      <c r="AT90" s="214" t="s">
        <v>140</v>
      </c>
      <c r="AU90" s="214" t="s">
        <v>84</v>
      </c>
      <c r="AY90" s="16" t="s">
        <v>138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6" t="s">
        <v>82</v>
      </c>
      <c r="BK90" s="215">
        <f>ROUND(I90*H90,2)</f>
        <v>0</v>
      </c>
      <c r="BL90" s="16" t="s">
        <v>145</v>
      </c>
      <c r="BM90" s="214" t="s">
        <v>506</v>
      </c>
    </row>
    <row r="91" s="13" customFormat="1">
      <c r="A91" s="13"/>
      <c r="B91" s="221"/>
      <c r="C91" s="222"/>
      <c r="D91" s="223" t="s">
        <v>149</v>
      </c>
      <c r="E91" s="224" t="s">
        <v>19</v>
      </c>
      <c r="F91" s="225" t="s">
        <v>505</v>
      </c>
      <c r="G91" s="222"/>
      <c r="H91" s="226">
        <v>2034.23</v>
      </c>
      <c r="I91" s="227"/>
      <c r="J91" s="222"/>
      <c r="K91" s="222"/>
      <c r="L91" s="228"/>
      <c r="M91" s="229"/>
      <c r="N91" s="230"/>
      <c r="O91" s="230"/>
      <c r="P91" s="230"/>
      <c r="Q91" s="230"/>
      <c r="R91" s="230"/>
      <c r="S91" s="230"/>
      <c r="T91" s="23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2" t="s">
        <v>149</v>
      </c>
      <c r="AU91" s="232" t="s">
        <v>84</v>
      </c>
      <c r="AV91" s="13" t="s">
        <v>84</v>
      </c>
      <c r="AW91" s="13" t="s">
        <v>36</v>
      </c>
      <c r="AX91" s="13" t="s">
        <v>82</v>
      </c>
      <c r="AY91" s="232" t="s">
        <v>138</v>
      </c>
    </row>
    <row r="92" s="2" customFormat="1" ht="101.25" customHeight="1">
      <c r="A92" s="37"/>
      <c r="B92" s="38"/>
      <c r="C92" s="203" t="s">
        <v>156</v>
      </c>
      <c r="D92" s="203" t="s">
        <v>140</v>
      </c>
      <c r="E92" s="204" t="s">
        <v>507</v>
      </c>
      <c r="F92" s="205" t="s">
        <v>508</v>
      </c>
      <c r="G92" s="206" t="s">
        <v>143</v>
      </c>
      <c r="H92" s="207">
        <v>2034.23</v>
      </c>
      <c r="I92" s="208"/>
      <c r="J92" s="209">
        <f>ROUND(I92*H92,2)</f>
        <v>0</v>
      </c>
      <c r="K92" s="205" t="s">
        <v>19</v>
      </c>
      <c r="L92" s="43"/>
      <c r="M92" s="210" t="s">
        <v>19</v>
      </c>
      <c r="N92" s="211" t="s">
        <v>45</v>
      </c>
      <c r="O92" s="83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4" t="s">
        <v>145</v>
      </c>
      <c r="AT92" s="214" t="s">
        <v>140</v>
      </c>
      <c r="AU92" s="214" t="s">
        <v>84</v>
      </c>
      <c r="AY92" s="16" t="s">
        <v>138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6" t="s">
        <v>82</v>
      </c>
      <c r="BK92" s="215">
        <f>ROUND(I92*H92,2)</f>
        <v>0</v>
      </c>
      <c r="BL92" s="16" t="s">
        <v>145</v>
      </c>
      <c r="BM92" s="214" t="s">
        <v>509</v>
      </c>
    </row>
    <row r="93" s="13" customFormat="1">
      <c r="A93" s="13"/>
      <c r="B93" s="221"/>
      <c r="C93" s="222"/>
      <c r="D93" s="223" t="s">
        <v>149</v>
      </c>
      <c r="E93" s="224" t="s">
        <v>19</v>
      </c>
      <c r="F93" s="225" t="s">
        <v>505</v>
      </c>
      <c r="G93" s="222"/>
      <c r="H93" s="226">
        <v>2034.23</v>
      </c>
      <c r="I93" s="227"/>
      <c r="J93" s="222"/>
      <c r="K93" s="222"/>
      <c r="L93" s="228"/>
      <c r="M93" s="229"/>
      <c r="N93" s="230"/>
      <c r="O93" s="230"/>
      <c r="P93" s="230"/>
      <c r="Q93" s="230"/>
      <c r="R93" s="230"/>
      <c r="S93" s="230"/>
      <c r="T93" s="23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2" t="s">
        <v>149</v>
      </c>
      <c r="AU93" s="232" t="s">
        <v>84</v>
      </c>
      <c r="AV93" s="13" t="s">
        <v>84</v>
      </c>
      <c r="AW93" s="13" t="s">
        <v>36</v>
      </c>
      <c r="AX93" s="13" t="s">
        <v>82</v>
      </c>
      <c r="AY93" s="232" t="s">
        <v>138</v>
      </c>
    </row>
    <row r="94" s="2" customFormat="1" ht="16.5" customHeight="1">
      <c r="A94" s="37"/>
      <c r="B94" s="38"/>
      <c r="C94" s="203" t="s">
        <v>145</v>
      </c>
      <c r="D94" s="203" t="s">
        <v>140</v>
      </c>
      <c r="E94" s="204" t="s">
        <v>510</v>
      </c>
      <c r="F94" s="205" t="s">
        <v>511</v>
      </c>
      <c r="G94" s="206" t="s">
        <v>143</v>
      </c>
      <c r="H94" s="207">
        <v>2034.23</v>
      </c>
      <c r="I94" s="208"/>
      <c r="J94" s="209">
        <f>ROUND(I94*H94,2)</f>
        <v>0</v>
      </c>
      <c r="K94" s="205" t="s">
        <v>19</v>
      </c>
      <c r="L94" s="43"/>
      <c r="M94" s="210" t="s">
        <v>19</v>
      </c>
      <c r="N94" s="211" t="s">
        <v>45</v>
      </c>
      <c r="O94" s="83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4" t="s">
        <v>145</v>
      </c>
      <c r="AT94" s="214" t="s">
        <v>140</v>
      </c>
      <c r="AU94" s="214" t="s">
        <v>84</v>
      </c>
      <c r="AY94" s="16" t="s">
        <v>138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6" t="s">
        <v>82</v>
      </c>
      <c r="BK94" s="215">
        <f>ROUND(I94*H94,2)</f>
        <v>0</v>
      </c>
      <c r="BL94" s="16" t="s">
        <v>145</v>
      </c>
      <c r="BM94" s="214" t="s">
        <v>512</v>
      </c>
    </row>
    <row r="95" s="13" customFormat="1">
      <c r="A95" s="13"/>
      <c r="B95" s="221"/>
      <c r="C95" s="222"/>
      <c r="D95" s="223" t="s">
        <v>149</v>
      </c>
      <c r="E95" s="224" t="s">
        <v>19</v>
      </c>
      <c r="F95" s="225" t="s">
        <v>505</v>
      </c>
      <c r="G95" s="222"/>
      <c r="H95" s="226">
        <v>2034.23</v>
      </c>
      <c r="I95" s="227"/>
      <c r="J95" s="222"/>
      <c r="K95" s="222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149</v>
      </c>
      <c r="AU95" s="232" t="s">
        <v>84</v>
      </c>
      <c r="AV95" s="13" t="s">
        <v>84</v>
      </c>
      <c r="AW95" s="13" t="s">
        <v>36</v>
      </c>
      <c r="AX95" s="13" t="s">
        <v>82</v>
      </c>
      <c r="AY95" s="232" t="s">
        <v>138</v>
      </c>
    </row>
    <row r="96" s="2" customFormat="1" ht="24.15" customHeight="1">
      <c r="A96" s="37"/>
      <c r="B96" s="38"/>
      <c r="C96" s="203" t="s">
        <v>165</v>
      </c>
      <c r="D96" s="203" t="s">
        <v>140</v>
      </c>
      <c r="E96" s="204" t="s">
        <v>420</v>
      </c>
      <c r="F96" s="205" t="s">
        <v>421</v>
      </c>
      <c r="G96" s="206" t="s">
        <v>143</v>
      </c>
      <c r="H96" s="207">
        <v>2034.23</v>
      </c>
      <c r="I96" s="208"/>
      <c r="J96" s="209">
        <f>ROUND(I96*H96,2)</f>
        <v>0</v>
      </c>
      <c r="K96" s="205" t="s">
        <v>19</v>
      </c>
      <c r="L96" s="43"/>
      <c r="M96" s="210" t="s">
        <v>19</v>
      </c>
      <c r="N96" s="211" t="s">
        <v>45</v>
      </c>
      <c r="O96" s="83"/>
      <c r="P96" s="212">
        <f>O96*H96</f>
        <v>0</v>
      </c>
      <c r="Q96" s="212">
        <v>0.18906999999999999</v>
      </c>
      <c r="R96" s="212">
        <f>Q96*H96</f>
        <v>384.61186609999999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145</v>
      </c>
      <c r="AT96" s="214" t="s">
        <v>140</v>
      </c>
      <c r="AU96" s="214" t="s">
        <v>84</v>
      </c>
      <c r="AY96" s="16" t="s">
        <v>138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82</v>
      </c>
      <c r="BK96" s="215">
        <f>ROUND(I96*H96,2)</f>
        <v>0</v>
      </c>
      <c r="BL96" s="16" t="s">
        <v>145</v>
      </c>
      <c r="BM96" s="214" t="s">
        <v>513</v>
      </c>
    </row>
    <row r="97" s="13" customFormat="1">
      <c r="A97" s="13"/>
      <c r="B97" s="221"/>
      <c r="C97" s="222"/>
      <c r="D97" s="223" t="s">
        <v>149</v>
      </c>
      <c r="E97" s="224" t="s">
        <v>19</v>
      </c>
      <c r="F97" s="225" t="s">
        <v>505</v>
      </c>
      <c r="G97" s="222"/>
      <c r="H97" s="226">
        <v>2034.23</v>
      </c>
      <c r="I97" s="227"/>
      <c r="J97" s="222"/>
      <c r="K97" s="222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149</v>
      </c>
      <c r="AU97" s="232" t="s">
        <v>84</v>
      </c>
      <c r="AV97" s="13" t="s">
        <v>84</v>
      </c>
      <c r="AW97" s="13" t="s">
        <v>36</v>
      </c>
      <c r="AX97" s="13" t="s">
        <v>82</v>
      </c>
      <c r="AY97" s="232" t="s">
        <v>138</v>
      </c>
    </row>
    <row r="98" s="2" customFormat="1" ht="24.15" customHeight="1">
      <c r="A98" s="37"/>
      <c r="B98" s="38"/>
      <c r="C98" s="203" t="s">
        <v>170</v>
      </c>
      <c r="D98" s="203" t="s">
        <v>140</v>
      </c>
      <c r="E98" s="204" t="s">
        <v>423</v>
      </c>
      <c r="F98" s="205" t="s">
        <v>424</v>
      </c>
      <c r="G98" s="206" t="s">
        <v>143</v>
      </c>
      <c r="H98" s="207">
        <v>2034.23</v>
      </c>
      <c r="I98" s="208"/>
      <c r="J98" s="209">
        <f>ROUND(I98*H98,2)</f>
        <v>0</v>
      </c>
      <c r="K98" s="205" t="s">
        <v>19</v>
      </c>
      <c r="L98" s="43"/>
      <c r="M98" s="210" t="s">
        <v>19</v>
      </c>
      <c r="N98" s="211" t="s">
        <v>45</v>
      </c>
      <c r="O98" s="83"/>
      <c r="P98" s="212">
        <f>O98*H98</f>
        <v>0</v>
      </c>
      <c r="Q98" s="212">
        <v>0.27994000000000002</v>
      </c>
      <c r="R98" s="212">
        <f>Q98*H98</f>
        <v>569.46234620000007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145</v>
      </c>
      <c r="AT98" s="214" t="s">
        <v>140</v>
      </c>
      <c r="AU98" s="214" t="s">
        <v>84</v>
      </c>
      <c r="AY98" s="16" t="s">
        <v>138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82</v>
      </c>
      <c r="BK98" s="215">
        <f>ROUND(I98*H98,2)</f>
        <v>0</v>
      </c>
      <c r="BL98" s="16" t="s">
        <v>145</v>
      </c>
      <c r="BM98" s="214" t="s">
        <v>514</v>
      </c>
    </row>
    <row r="99" s="13" customFormat="1">
      <c r="A99" s="13"/>
      <c r="B99" s="221"/>
      <c r="C99" s="222"/>
      <c r="D99" s="223" t="s">
        <v>149</v>
      </c>
      <c r="E99" s="224" t="s">
        <v>19</v>
      </c>
      <c r="F99" s="225" t="s">
        <v>505</v>
      </c>
      <c r="G99" s="222"/>
      <c r="H99" s="226">
        <v>2034.23</v>
      </c>
      <c r="I99" s="227"/>
      <c r="J99" s="222"/>
      <c r="K99" s="222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149</v>
      </c>
      <c r="AU99" s="232" t="s">
        <v>84</v>
      </c>
      <c r="AV99" s="13" t="s">
        <v>84</v>
      </c>
      <c r="AW99" s="13" t="s">
        <v>36</v>
      </c>
      <c r="AX99" s="13" t="s">
        <v>82</v>
      </c>
      <c r="AY99" s="232" t="s">
        <v>138</v>
      </c>
    </row>
    <row r="100" s="2" customFormat="1" ht="44.25" customHeight="1">
      <c r="A100" s="37"/>
      <c r="B100" s="38"/>
      <c r="C100" s="203" t="s">
        <v>175</v>
      </c>
      <c r="D100" s="203" t="s">
        <v>140</v>
      </c>
      <c r="E100" s="204" t="s">
        <v>426</v>
      </c>
      <c r="F100" s="205" t="s">
        <v>427</v>
      </c>
      <c r="G100" s="206" t="s">
        <v>143</v>
      </c>
      <c r="H100" s="207">
        <v>2034.23</v>
      </c>
      <c r="I100" s="208"/>
      <c r="J100" s="209">
        <f>ROUND(I100*H100,2)</f>
        <v>0</v>
      </c>
      <c r="K100" s="205" t="s">
        <v>144</v>
      </c>
      <c r="L100" s="43"/>
      <c r="M100" s="210" t="s">
        <v>19</v>
      </c>
      <c r="N100" s="211" t="s">
        <v>45</v>
      </c>
      <c r="O100" s="83"/>
      <c r="P100" s="212">
        <f>O100*H100</f>
        <v>0</v>
      </c>
      <c r="Q100" s="212">
        <v>0.11600000000000001</v>
      </c>
      <c r="R100" s="212">
        <f>Q100*H100</f>
        <v>235.97068000000002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145</v>
      </c>
      <c r="AT100" s="214" t="s">
        <v>140</v>
      </c>
      <c r="AU100" s="214" t="s">
        <v>84</v>
      </c>
      <c r="AY100" s="16" t="s">
        <v>138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82</v>
      </c>
      <c r="BK100" s="215">
        <f>ROUND(I100*H100,2)</f>
        <v>0</v>
      </c>
      <c r="BL100" s="16" t="s">
        <v>145</v>
      </c>
      <c r="BM100" s="214" t="s">
        <v>515</v>
      </c>
    </row>
    <row r="101" s="2" customFormat="1">
      <c r="A101" s="37"/>
      <c r="B101" s="38"/>
      <c r="C101" s="39"/>
      <c r="D101" s="216" t="s">
        <v>147</v>
      </c>
      <c r="E101" s="39"/>
      <c r="F101" s="217" t="s">
        <v>429</v>
      </c>
      <c r="G101" s="39"/>
      <c r="H101" s="39"/>
      <c r="I101" s="218"/>
      <c r="J101" s="39"/>
      <c r="K101" s="39"/>
      <c r="L101" s="43"/>
      <c r="M101" s="219"/>
      <c r="N101" s="220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147</v>
      </c>
      <c r="AU101" s="16" t="s">
        <v>84</v>
      </c>
    </row>
    <row r="102" s="13" customFormat="1">
      <c r="A102" s="13"/>
      <c r="B102" s="221"/>
      <c r="C102" s="222"/>
      <c r="D102" s="223" t="s">
        <v>149</v>
      </c>
      <c r="E102" s="224" t="s">
        <v>19</v>
      </c>
      <c r="F102" s="225" t="s">
        <v>505</v>
      </c>
      <c r="G102" s="222"/>
      <c r="H102" s="226">
        <v>2034.23</v>
      </c>
      <c r="I102" s="227"/>
      <c r="J102" s="222"/>
      <c r="K102" s="222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149</v>
      </c>
      <c r="AU102" s="232" t="s">
        <v>84</v>
      </c>
      <c r="AV102" s="13" t="s">
        <v>84</v>
      </c>
      <c r="AW102" s="13" t="s">
        <v>36</v>
      </c>
      <c r="AX102" s="13" t="s">
        <v>82</v>
      </c>
      <c r="AY102" s="232" t="s">
        <v>138</v>
      </c>
    </row>
    <row r="103" s="2" customFormat="1" ht="49.05" customHeight="1">
      <c r="A103" s="37"/>
      <c r="B103" s="38"/>
      <c r="C103" s="203" t="s">
        <v>181</v>
      </c>
      <c r="D103" s="203" t="s">
        <v>140</v>
      </c>
      <c r="E103" s="204" t="s">
        <v>516</v>
      </c>
      <c r="F103" s="205" t="s">
        <v>517</v>
      </c>
      <c r="G103" s="206" t="s">
        <v>228</v>
      </c>
      <c r="H103" s="207">
        <v>503.80000000000001</v>
      </c>
      <c r="I103" s="208"/>
      <c r="J103" s="209">
        <f>ROUND(I103*H103,2)</f>
        <v>0</v>
      </c>
      <c r="K103" s="205" t="s">
        <v>144</v>
      </c>
      <c r="L103" s="43"/>
      <c r="M103" s="210" t="s">
        <v>19</v>
      </c>
      <c r="N103" s="211" t="s">
        <v>45</v>
      </c>
      <c r="O103" s="83"/>
      <c r="P103" s="212">
        <f>O103*H103</f>
        <v>0</v>
      </c>
      <c r="Q103" s="212">
        <v>0.1295</v>
      </c>
      <c r="R103" s="212">
        <f>Q103*H103</f>
        <v>65.242100000000008</v>
      </c>
      <c r="S103" s="212">
        <v>0</v>
      </c>
      <c r="T103" s="213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4" t="s">
        <v>145</v>
      </c>
      <c r="AT103" s="214" t="s">
        <v>140</v>
      </c>
      <c r="AU103" s="214" t="s">
        <v>84</v>
      </c>
      <c r="AY103" s="16" t="s">
        <v>138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6" t="s">
        <v>82</v>
      </c>
      <c r="BK103" s="215">
        <f>ROUND(I103*H103,2)</f>
        <v>0</v>
      </c>
      <c r="BL103" s="16" t="s">
        <v>145</v>
      </c>
      <c r="BM103" s="214" t="s">
        <v>518</v>
      </c>
    </row>
    <row r="104" s="2" customFormat="1">
      <c r="A104" s="37"/>
      <c r="B104" s="38"/>
      <c r="C104" s="39"/>
      <c r="D104" s="216" t="s">
        <v>147</v>
      </c>
      <c r="E104" s="39"/>
      <c r="F104" s="217" t="s">
        <v>519</v>
      </c>
      <c r="G104" s="39"/>
      <c r="H104" s="39"/>
      <c r="I104" s="218"/>
      <c r="J104" s="39"/>
      <c r="K104" s="39"/>
      <c r="L104" s="43"/>
      <c r="M104" s="219"/>
      <c r="N104" s="220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147</v>
      </c>
      <c r="AU104" s="16" t="s">
        <v>84</v>
      </c>
    </row>
    <row r="105" s="13" customFormat="1">
      <c r="A105" s="13"/>
      <c r="B105" s="221"/>
      <c r="C105" s="222"/>
      <c r="D105" s="223" t="s">
        <v>149</v>
      </c>
      <c r="E105" s="224" t="s">
        <v>19</v>
      </c>
      <c r="F105" s="225" t="s">
        <v>520</v>
      </c>
      <c r="G105" s="222"/>
      <c r="H105" s="226">
        <v>251</v>
      </c>
      <c r="I105" s="227"/>
      <c r="J105" s="222"/>
      <c r="K105" s="222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149</v>
      </c>
      <c r="AU105" s="232" t="s">
        <v>84</v>
      </c>
      <c r="AV105" s="13" t="s">
        <v>84</v>
      </c>
      <c r="AW105" s="13" t="s">
        <v>36</v>
      </c>
      <c r="AX105" s="13" t="s">
        <v>74</v>
      </c>
      <c r="AY105" s="232" t="s">
        <v>138</v>
      </c>
    </row>
    <row r="106" s="13" customFormat="1">
      <c r="A106" s="13"/>
      <c r="B106" s="221"/>
      <c r="C106" s="222"/>
      <c r="D106" s="223" t="s">
        <v>149</v>
      </c>
      <c r="E106" s="224" t="s">
        <v>19</v>
      </c>
      <c r="F106" s="225" t="s">
        <v>521</v>
      </c>
      <c r="G106" s="222"/>
      <c r="H106" s="226">
        <v>201</v>
      </c>
      <c r="I106" s="227"/>
      <c r="J106" s="222"/>
      <c r="K106" s="222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149</v>
      </c>
      <c r="AU106" s="232" t="s">
        <v>84</v>
      </c>
      <c r="AV106" s="13" t="s">
        <v>84</v>
      </c>
      <c r="AW106" s="13" t="s">
        <v>36</v>
      </c>
      <c r="AX106" s="13" t="s">
        <v>74</v>
      </c>
      <c r="AY106" s="232" t="s">
        <v>138</v>
      </c>
    </row>
    <row r="107" s="13" customFormat="1">
      <c r="A107" s="13"/>
      <c r="B107" s="221"/>
      <c r="C107" s="222"/>
      <c r="D107" s="223" t="s">
        <v>149</v>
      </c>
      <c r="E107" s="224" t="s">
        <v>19</v>
      </c>
      <c r="F107" s="225" t="s">
        <v>522</v>
      </c>
      <c r="G107" s="222"/>
      <c r="H107" s="226">
        <v>51.799999999999997</v>
      </c>
      <c r="I107" s="227"/>
      <c r="J107" s="222"/>
      <c r="K107" s="222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149</v>
      </c>
      <c r="AU107" s="232" t="s">
        <v>84</v>
      </c>
      <c r="AV107" s="13" t="s">
        <v>84</v>
      </c>
      <c r="AW107" s="13" t="s">
        <v>36</v>
      </c>
      <c r="AX107" s="13" t="s">
        <v>74</v>
      </c>
      <c r="AY107" s="232" t="s">
        <v>138</v>
      </c>
    </row>
    <row r="108" s="2" customFormat="1" ht="16.5" customHeight="1">
      <c r="A108" s="37"/>
      <c r="B108" s="38"/>
      <c r="C108" s="247" t="s">
        <v>187</v>
      </c>
      <c r="D108" s="247" t="s">
        <v>523</v>
      </c>
      <c r="E108" s="248" t="s">
        <v>524</v>
      </c>
      <c r="F108" s="249" t="s">
        <v>525</v>
      </c>
      <c r="G108" s="250" t="s">
        <v>228</v>
      </c>
      <c r="H108" s="251">
        <v>528.99000000000001</v>
      </c>
      <c r="I108" s="252"/>
      <c r="J108" s="253">
        <f>ROUND(I108*H108,2)</f>
        <v>0</v>
      </c>
      <c r="K108" s="249" t="s">
        <v>144</v>
      </c>
      <c r="L108" s="254"/>
      <c r="M108" s="255" t="s">
        <v>19</v>
      </c>
      <c r="N108" s="256" t="s">
        <v>45</v>
      </c>
      <c r="O108" s="83"/>
      <c r="P108" s="212">
        <f>O108*H108</f>
        <v>0</v>
      </c>
      <c r="Q108" s="212">
        <v>0.028000000000000001</v>
      </c>
      <c r="R108" s="212">
        <f>Q108*H108</f>
        <v>14.811720000000001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181</v>
      </c>
      <c r="AT108" s="214" t="s">
        <v>523</v>
      </c>
      <c r="AU108" s="214" t="s">
        <v>84</v>
      </c>
      <c r="AY108" s="16" t="s">
        <v>138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82</v>
      </c>
      <c r="BK108" s="215">
        <f>ROUND(I108*H108,2)</f>
        <v>0</v>
      </c>
      <c r="BL108" s="16" t="s">
        <v>145</v>
      </c>
      <c r="BM108" s="214" t="s">
        <v>526</v>
      </c>
    </row>
    <row r="109" s="13" customFormat="1">
      <c r="A109" s="13"/>
      <c r="B109" s="221"/>
      <c r="C109" s="222"/>
      <c r="D109" s="223" t="s">
        <v>149</v>
      </c>
      <c r="E109" s="222"/>
      <c r="F109" s="225" t="s">
        <v>527</v>
      </c>
      <c r="G109" s="222"/>
      <c r="H109" s="226">
        <v>528.99000000000001</v>
      </c>
      <c r="I109" s="227"/>
      <c r="J109" s="222"/>
      <c r="K109" s="222"/>
      <c r="L109" s="228"/>
      <c r="M109" s="229"/>
      <c r="N109" s="230"/>
      <c r="O109" s="230"/>
      <c r="P109" s="230"/>
      <c r="Q109" s="230"/>
      <c r="R109" s="230"/>
      <c r="S109" s="230"/>
      <c r="T109" s="23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2" t="s">
        <v>149</v>
      </c>
      <c r="AU109" s="232" t="s">
        <v>84</v>
      </c>
      <c r="AV109" s="13" t="s">
        <v>84</v>
      </c>
      <c r="AW109" s="13" t="s">
        <v>4</v>
      </c>
      <c r="AX109" s="13" t="s">
        <v>82</v>
      </c>
      <c r="AY109" s="232" t="s">
        <v>138</v>
      </c>
    </row>
    <row r="110" s="2" customFormat="1" ht="24.15" customHeight="1">
      <c r="A110" s="37"/>
      <c r="B110" s="38"/>
      <c r="C110" s="203" t="s">
        <v>192</v>
      </c>
      <c r="D110" s="203" t="s">
        <v>140</v>
      </c>
      <c r="E110" s="204" t="s">
        <v>528</v>
      </c>
      <c r="F110" s="205" t="s">
        <v>529</v>
      </c>
      <c r="G110" s="206" t="s">
        <v>220</v>
      </c>
      <c r="H110" s="207">
        <v>30.228000000000002</v>
      </c>
      <c r="I110" s="208"/>
      <c r="J110" s="209">
        <f>ROUND(I110*H110,2)</f>
        <v>0</v>
      </c>
      <c r="K110" s="205" t="s">
        <v>144</v>
      </c>
      <c r="L110" s="43"/>
      <c r="M110" s="210" t="s">
        <v>19</v>
      </c>
      <c r="N110" s="211" t="s">
        <v>45</v>
      </c>
      <c r="O110" s="83"/>
      <c r="P110" s="212">
        <f>O110*H110</f>
        <v>0</v>
      </c>
      <c r="Q110" s="212">
        <v>2.2563399999999998</v>
      </c>
      <c r="R110" s="212">
        <f>Q110*H110</f>
        <v>68.20464552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145</v>
      </c>
      <c r="AT110" s="214" t="s">
        <v>140</v>
      </c>
      <c r="AU110" s="214" t="s">
        <v>84</v>
      </c>
      <c r="AY110" s="16" t="s">
        <v>138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82</v>
      </c>
      <c r="BK110" s="215">
        <f>ROUND(I110*H110,2)</f>
        <v>0</v>
      </c>
      <c r="BL110" s="16" t="s">
        <v>145</v>
      </c>
      <c r="BM110" s="214" t="s">
        <v>530</v>
      </c>
    </row>
    <row r="111" s="2" customFormat="1">
      <c r="A111" s="37"/>
      <c r="B111" s="38"/>
      <c r="C111" s="39"/>
      <c r="D111" s="216" t="s">
        <v>147</v>
      </c>
      <c r="E111" s="39"/>
      <c r="F111" s="217" t="s">
        <v>531</v>
      </c>
      <c r="G111" s="39"/>
      <c r="H111" s="39"/>
      <c r="I111" s="218"/>
      <c r="J111" s="39"/>
      <c r="K111" s="39"/>
      <c r="L111" s="43"/>
      <c r="M111" s="219"/>
      <c r="N111" s="220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147</v>
      </c>
      <c r="AU111" s="16" t="s">
        <v>84</v>
      </c>
    </row>
    <row r="112" s="13" customFormat="1">
      <c r="A112" s="13"/>
      <c r="B112" s="221"/>
      <c r="C112" s="222"/>
      <c r="D112" s="223" t="s">
        <v>149</v>
      </c>
      <c r="E112" s="224" t="s">
        <v>19</v>
      </c>
      <c r="F112" s="225" t="s">
        <v>532</v>
      </c>
      <c r="G112" s="222"/>
      <c r="H112" s="226">
        <v>30.228000000000002</v>
      </c>
      <c r="I112" s="227"/>
      <c r="J112" s="222"/>
      <c r="K112" s="222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149</v>
      </c>
      <c r="AU112" s="232" t="s">
        <v>84</v>
      </c>
      <c r="AV112" s="13" t="s">
        <v>84</v>
      </c>
      <c r="AW112" s="13" t="s">
        <v>36</v>
      </c>
      <c r="AX112" s="13" t="s">
        <v>82</v>
      </c>
      <c r="AY112" s="232" t="s">
        <v>138</v>
      </c>
    </row>
    <row r="113" s="12" customFormat="1" ht="22.8" customHeight="1">
      <c r="A113" s="12"/>
      <c r="B113" s="187"/>
      <c r="C113" s="188"/>
      <c r="D113" s="189" t="s">
        <v>73</v>
      </c>
      <c r="E113" s="201" t="s">
        <v>417</v>
      </c>
      <c r="F113" s="201" t="s">
        <v>533</v>
      </c>
      <c r="G113" s="188"/>
      <c r="H113" s="188"/>
      <c r="I113" s="191"/>
      <c r="J113" s="202">
        <f>BK113</f>
        <v>0</v>
      </c>
      <c r="K113" s="188"/>
      <c r="L113" s="193"/>
      <c r="M113" s="194"/>
      <c r="N113" s="195"/>
      <c r="O113" s="195"/>
      <c r="P113" s="196">
        <f>SUM(P114:P142)</f>
        <v>0</v>
      </c>
      <c r="Q113" s="195"/>
      <c r="R113" s="196">
        <f>SUM(R114:R142)</f>
        <v>140.35722760000002</v>
      </c>
      <c r="S113" s="195"/>
      <c r="T113" s="197">
        <f>SUM(T114:T142)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8" t="s">
        <v>82</v>
      </c>
      <c r="AT113" s="199" t="s">
        <v>73</v>
      </c>
      <c r="AU113" s="199" t="s">
        <v>82</v>
      </c>
      <c r="AY113" s="198" t="s">
        <v>138</v>
      </c>
      <c r="BK113" s="200">
        <f>SUM(BK114:BK142)</f>
        <v>0</v>
      </c>
    </row>
    <row r="114" s="2" customFormat="1" ht="44.25" customHeight="1">
      <c r="A114" s="37"/>
      <c r="B114" s="38"/>
      <c r="C114" s="203" t="s">
        <v>197</v>
      </c>
      <c r="D114" s="203" t="s">
        <v>140</v>
      </c>
      <c r="E114" s="204" t="s">
        <v>534</v>
      </c>
      <c r="F114" s="205" t="s">
        <v>535</v>
      </c>
      <c r="G114" s="206" t="s">
        <v>220</v>
      </c>
      <c r="H114" s="207">
        <v>54.436</v>
      </c>
      <c r="I114" s="208"/>
      <c r="J114" s="209">
        <f>ROUND(I114*H114,2)</f>
        <v>0</v>
      </c>
      <c r="K114" s="205" t="s">
        <v>144</v>
      </c>
      <c r="L114" s="43"/>
      <c r="M114" s="210" t="s">
        <v>19</v>
      </c>
      <c r="N114" s="211" t="s">
        <v>45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145</v>
      </c>
      <c r="AT114" s="214" t="s">
        <v>140</v>
      </c>
      <c r="AU114" s="214" t="s">
        <v>84</v>
      </c>
      <c r="AY114" s="16" t="s">
        <v>138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82</v>
      </c>
      <c r="BK114" s="215">
        <f>ROUND(I114*H114,2)</f>
        <v>0</v>
      </c>
      <c r="BL114" s="16" t="s">
        <v>145</v>
      </c>
      <c r="BM114" s="214" t="s">
        <v>536</v>
      </c>
    </row>
    <row r="115" s="2" customFormat="1">
      <c r="A115" s="37"/>
      <c r="B115" s="38"/>
      <c r="C115" s="39"/>
      <c r="D115" s="216" t="s">
        <v>147</v>
      </c>
      <c r="E115" s="39"/>
      <c r="F115" s="217" t="s">
        <v>537</v>
      </c>
      <c r="G115" s="39"/>
      <c r="H115" s="39"/>
      <c r="I115" s="218"/>
      <c r="J115" s="39"/>
      <c r="K115" s="39"/>
      <c r="L115" s="43"/>
      <c r="M115" s="219"/>
      <c r="N115" s="220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147</v>
      </c>
      <c r="AU115" s="16" t="s">
        <v>84</v>
      </c>
    </row>
    <row r="116" s="13" customFormat="1">
      <c r="A116" s="13"/>
      <c r="B116" s="221"/>
      <c r="C116" s="222"/>
      <c r="D116" s="223" t="s">
        <v>149</v>
      </c>
      <c r="E116" s="224" t="s">
        <v>19</v>
      </c>
      <c r="F116" s="225" t="s">
        <v>538</v>
      </c>
      <c r="G116" s="222"/>
      <c r="H116" s="226">
        <v>10.5</v>
      </c>
      <c r="I116" s="227"/>
      <c r="J116" s="222"/>
      <c r="K116" s="222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149</v>
      </c>
      <c r="AU116" s="232" t="s">
        <v>84</v>
      </c>
      <c r="AV116" s="13" t="s">
        <v>84</v>
      </c>
      <c r="AW116" s="13" t="s">
        <v>36</v>
      </c>
      <c r="AX116" s="13" t="s">
        <v>74</v>
      </c>
      <c r="AY116" s="232" t="s">
        <v>138</v>
      </c>
    </row>
    <row r="117" s="13" customFormat="1">
      <c r="A117" s="13"/>
      <c r="B117" s="221"/>
      <c r="C117" s="222"/>
      <c r="D117" s="223" t="s">
        <v>149</v>
      </c>
      <c r="E117" s="224" t="s">
        <v>19</v>
      </c>
      <c r="F117" s="225" t="s">
        <v>539</v>
      </c>
      <c r="G117" s="222"/>
      <c r="H117" s="226">
        <v>43.936</v>
      </c>
      <c r="I117" s="227"/>
      <c r="J117" s="222"/>
      <c r="K117" s="222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149</v>
      </c>
      <c r="AU117" s="232" t="s">
        <v>84</v>
      </c>
      <c r="AV117" s="13" t="s">
        <v>84</v>
      </c>
      <c r="AW117" s="13" t="s">
        <v>36</v>
      </c>
      <c r="AX117" s="13" t="s">
        <v>74</v>
      </c>
      <c r="AY117" s="232" t="s">
        <v>138</v>
      </c>
    </row>
    <row r="118" s="2" customFormat="1" ht="16.5" customHeight="1">
      <c r="A118" s="37"/>
      <c r="B118" s="38"/>
      <c r="C118" s="247" t="s">
        <v>202</v>
      </c>
      <c r="D118" s="247" t="s">
        <v>523</v>
      </c>
      <c r="E118" s="248" t="s">
        <v>540</v>
      </c>
      <c r="F118" s="249" t="s">
        <v>541</v>
      </c>
      <c r="G118" s="250" t="s">
        <v>332</v>
      </c>
      <c r="H118" s="251">
        <v>97.984999999999999</v>
      </c>
      <c r="I118" s="252"/>
      <c r="J118" s="253">
        <f>ROUND(I118*H118,2)</f>
        <v>0</v>
      </c>
      <c r="K118" s="249" t="s">
        <v>144</v>
      </c>
      <c r="L118" s="254"/>
      <c r="M118" s="255" t="s">
        <v>19</v>
      </c>
      <c r="N118" s="256" t="s">
        <v>45</v>
      </c>
      <c r="O118" s="83"/>
      <c r="P118" s="212">
        <f>O118*H118</f>
        <v>0</v>
      </c>
      <c r="Q118" s="212">
        <v>1</v>
      </c>
      <c r="R118" s="212">
        <f>Q118*H118</f>
        <v>97.984999999999999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181</v>
      </c>
      <c r="AT118" s="214" t="s">
        <v>523</v>
      </c>
      <c r="AU118" s="214" t="s">
        <v>84</v>
      </c>
      <c r="AY118" s="16" t="s">
        <v>138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82</v>
      </c>
      <c r="BK118" s="215">
        <f>ROUND(I118*H118,2)</f>
        <v>0</v>
      </c>
      <c r="BL118" s="16" t="s">
        <v>145</v>
      </c>
      <c r="BM118" s="214" t="s">
        <v>542</v>
      </c>
    </row>
    <row r="119" s="13" customFormat="1">
      <c r="A119" s="13"/>
      <c r="B119" s="221"/>
      <c r="C119" s="222"/>
      <c r="D119" s="223" t="s">
        <v>149</v>
      </c>
      <c r="E119" s="222"/>
      <c r="F119" s="225" t="s">
        <v>543</v>
      </c>
      <c r="G119" s="222"/>
      <c r="H119" s="226">
        <v>97.984999999999999</v>
      </c>
      <c r="I119" s="227"/>
      <c r="J119" s="222"/>
      <c r="K119" s="222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149</v>
      </c>
      <c r="AU119" s="232" t="s">
        <v>84</v>
      </c>
      <c r="AV119" s="13" t="s">
        <v>84</v>
      </c>
      <c r="AW119" s="13" t="s">
        <v>4</v>
      </c>
      <c r="AX119" s="13" t="s">
        <v>82</v>
      </c>
      <c r="AY119" s="232" t="s">
        <v>138</v>
      </c>
    </row>
    <row r="120" s="2" customFormat="1" ht="37.8" customHeight="1">
      <c r="A120" s="37"/>
      <c r="B120" s="38"/>
      <c r="C120" s="203" t="s">
        <v>207</v>
      </c>
      <c r="D120" s="203" t="s">
        <v>140</v>
      </c>
      <c r="E120" s="204" t="s">
        <v>544</v>
      </c>
      <c r="F120" s="205" t="s">
        <v>545</v>
      </c>
      <c r="G120" s="206" t="s">
        <v>143</v>
      </c>
      <c r="H120" s="207">
        <v>210.09</v>
      </c>
      <c r="I120" s="208"/>
      <c r="J120" s="209">
        <f>ROUND(I120*H120,2)</f>
        <v>0</v>
      </c>
      <c r="K120" s="205" t="s">
        <v>144</v>
      </c>
      <c r="L120" s="43"/>
      <c r="M120" s="210" t="s">
        <v>19</v>
      </c>
      <c r="N120" s="211" t="s">
        <v>45</v>
      </c>
      <c r="O120" s="83"/>
      <c r="P120" s="212">
        <f>O120*H120</f>
        <v>0</v>
      </c>
      <c r="Q120" s="212">
        <v>0.00010000000000000001</v>
      </c>
      <c r="R120" s="212">
        <f>Q120*H120</f>
        <v>0.021009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145</v>
      </c>
      <c r="AT120" s="214" t="s">
        <v>140</v>
      </c>
      <c r="AU120" s="214" t="s">
        <v>84</v>
      </c>
      <c r="AY120" s="16" t="s">
        <v>138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82</v>
      </c>
      <c r="BK120" s="215">
        <f>ROUND(I120*H120,2)</f>
        <v>0</v>
      </c>
      <c r="BL120" s="16" t="s">
        <v>145</v>
      </c>
      <c r="BM120" s="214" t="s">
        <v>546</v>
      </c>
    </row>
    <row r="121" s="2" customFormat="1">
      <c r="A121" s="37"/>
      <c r="B121" s="38"/>
      <c r="C121" s="39"/>
      <c r="D121" s="216" t="s">
        <v>147</v>
      </c>
      <c r="E121" s="39"/>
      <c r="F121" s="217" t="s">
        <v>547</v>
      </c>
      <c r="G121" s="39"/>
      <c r="H121" s="39"/>
      <c r="I121" s="218"/>
      <c r="J121" s="39"/>
      <c r="K121" s="39"/>
      <c r="L121" s="43"/>
      <c r="M121" s="219"/>
      <c r="N121" s="220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147</v>
      </c>
      <c r="AU121" s="16" t="s">
        <v>84</v>
      </c>
    </row>
    <row r="122" s="13" customFormat="1">
      <c r="A122" s="13"/>
      <c r="B122" s="221"/>
      <c r="C122" s="222"/>
      <c r="D122" s="223" t="s">
        <v>149</v>
      </c>
      <c r="E122" s="224" t="s">
        <v>19</v>
      </c>
      <c r="F122" s="225" t="s">
        <v>548</v>
      </c>
      <c r="G122" s="222"/>
      <c r="H122" s="226">
        <v>26.25</v>
      </c>
      <c r="I122" s="227"/>
      <c r="J122" s="222"/>
      <c r="K122" s="222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149</v>
      </c>
      <c r="AU122" s="232" t="s">
        <v>84</v>
      </c>
      <c r="AV122" s="13" t="s">
        <v>84</v>
      </c>
      <c r="AW122" s="13" t="s">
        <v>36</v>
      </c>
      <c r="AX122" s="13" t="s">
        <v>74</v>
      </c>
      <c r="AY122" s="232" t="s">
        <v>138</v>
      </c>
    </row>
    <row r="123" s="13" customFormat="1">
      <c r="A123" s="13"/>
      <c r="B123" s="221"/>
      <c r="C123" s="222"/>
      <c r="D123" s="223" t="s">
        <v>149</v>
      </c>
      <c r="E123" s="224" t="s">
        <v>19</v>
      </c>
      <c r="F123" s="225" t="s">
        <v>549</v>
      </c>
      <c r="G123" s="222"/>
      <c r="H123" s="226">
        <v>109.84</v>
      </c>
      <c r="I123" s="227"/>
      <c r="J123" s="222"/>
      <c r="K123" s="222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149</v>
      </c>
      <c r="AU123" s="232" t="s">
        <v>84</v>
      </c>
      <c r="AV123" s="13" t="s">
        <v>84</v>
      </c>
      <c r="AW123" s="13" t="s">
        <v>36</v>
      </c>
      <c r="AX123" s="13" t="s">
        <v>74</v>
      </c>
      <c r="AY123" s="232" t="s">
        <v>138</v>
      </c>
    </row>
    <row r="124" s="13" customFormat="1">
      <c r="A124" s="13"/>
      <c r="B124" s="221"/>
      <c r="C124" s="222"/>
      <c r="D124" s="223" t="s">
        <v>149</v>
      </c>
      <c r="E124" s="224" t="s">
        <v>19</v>
      </c>
      <c r="F124" s="225" t="s">
        <v>550</v>
      </c>
      <c r="G124" s="222"/>
      <c r="H124" s="226">
        <v>22</v>
      </c>
      <c r="I124" s="227"/>
      <c r="J124" s="222"/>
      <c r="K124" s="222"/>
      <c r="L124" s="228"/>
      <c r="M124" s="229"/>
      <c r="N124" s="230"/>
      <c r="O124" s="230"/>
      <c r="P124" s="230"/>
      <c r="Q124" s="230"/>
      <c r="R124" s="230"/>
      <c r="S124" s="230"/>
      <c r="T124" s="23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2" t="s">
        <v>149</v>
      </c>
      <c r="AU124" s="232" t="s">
        <v>84</v>
      </c>
      <c r="AV124" s="13" t="s">
        <v>84</v>
      </c>
      <c r="AW124" s="13" t="s">
        <v>36</v>
      </c>
      <c r="AX124" s="13" t="s">
        <v>74</v>
      </c>
      <c r="AY124" s="232" t="s">
        <v>138</v>
      </c>
    </row>
    <row r="125" s="13" customFormat="1">
      <c r="A125" s="13"/>
      <c r="B125" s="221"/>
      <c r="C125" s="222"/>
      <c r="D125" s="223" t="s">
        <v>149</v>
      </c>
      <c r="E125" s="224" t="s">
        <v>19</v>
      </c>
      <c r="F125" s="225" t="s">
        <v>551</v>
      </c>
      <c r="G125" s="222"/>
      <c r="H125" s="226">
        <v>52</v>
      </c>
      <c r="I125" s="227"/>
      <c r="J125" s="222"/>
      <c r="K125" s="222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149</v>
      </c>
      <c r="AU125" s="232" t="s">
        <v>84</v>
      </c>
      <c r="AV125" s="13" t="s">
        <v>84</v>
      </c>
      <c r="AW125" s="13" t="s">
        <v>36</v>
      </c>
      <c r="AX125" s="13" t="s">
        <v>74</v>
      </c>
      <c r="AY125" s="232" t="s">
        <v>138</v>
      </c>
    </row>
    <row r="126" s="2" customFormat="1" ht="24.15" customHeight="1">
      <c r="A126" s="37"/>
      <c r="B126" s="38"/>
      <c r="C126" s="247" t="s">
        <v>212</v>
      </c>
      <c r="D126" s="247" t="s">
        <v>523</v>
      </c>
      <c r="E126" s="248" t="s">
        <v>552</v>
      </c>
      <c r="F126" s="249" t="s">
        <v>553</v>
      </c>
      <c r="G126" s="250" t="s">
        <v>143</v>
      </c>
      <c r="H126" s="251">
        <v>241.60400000000001</v>
      </c>
      <c r="I126" s="252"/>
      <c r="J126" s="253">
        <f>ROUND(I126*H126,2)</f>
        <v>0</v>
      </c>
      <c r="K126" s="249" t="s">
        <v>144</v>
      </c>
      <c r="L126" s="254"/>
      <c r="M126" s="255" t="s">
        <v>19</v>
      </c>
      <c r="N126" s="256" t="s">
        <v>45</v>
      </c>
      <c r="O126" s="83"/>
      <c r="P126" s="212">
        <f>O126*H126</f>
        <v>0</v>
      </c>
      <c r="Q126" s="212">
        <v>0.00050000000000000001</v>
      </c>
      <c r="R126" s="212">
        <f>Q126*H126</f>
        <v>0.12080200000000001</v>
      </c>
      <c r="S126" s="212">
        <v>0</v>
      </c>
      <c r="T126" s="21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4" t="s">
        <v>181</v>
      </c>
      <c r="AT126" s="214" t="s">
        <v>523</v>
      </c>
      <c r="AU126" s="214" t="s">
        <v>84</v>
      </c>
      <c r="AY126" s="16" t="s">
        <v>138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82</v>
      </c>
      <c r="BK126" s="215">
        <f>ROUND(I126*H126,2)</f>
        <v>0</v>
      </c>
      <c r="BL126" s="16" t="s">
        <v>145</v>
      </c>
      <c r="BM126" s="214" t="s">
        <v>554</v>
      </c>
    </row>
    <row r="127" s="13" customFormat="1">
      <c r="A127" s="13"/>
      <c r="B127" s="221"/>
      <c r="C127" s="222"/>
      <c r="D127" s="223" t="s">
        <v>149</v>
      </c>
      <c r="E127" s="222"/>
      <c r="F127" s="225" t="s">
        <v>555</v>
      </c>
      <c r="G127" s="222"/>
      <c r="H127" s="226">
        <v>241.60400000000001</v>
      </c>
      <c r="I127" s="227"/>
      <c r="J127" s="222"/>
      <c r="K127" s="222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149</v>
      </c>
      <c r="AU127" s="232" t="s">
        <v>84</v>
      </c>
      <c r="AV127" s="13" t="s">
        <v>84</v>
      </c>
      <c r="AW127" s="13" t="s">
        <v>4</v>
      </c>
      <c r="AX127" s="13" t="s">
        <v>82</v>
      </c>
      <c r="AY127" s="232" t="s">
        <v>138</v>
      </c>
    </row>
    <row r="128" s="2" customFormat="1" ht="16.5" customHeight="1">
      <c r="A128" s="37"/>
      <c r="B128" s="38"/>
      <c r="C128" s="203" t="s">
        <v>8</v>
      </c>
      <c r="D128" s="203" t="s">
        <v>140</v>
      </c>
      <c r="E128" s="204" t="s">
        <v>556</v>
      </c>
      <c r="F128" s="205" t="s">
        <v>557</v>
      </c>
      <c r="G128" s="206" t="s">
        <v>443</v>
      </c>
      <c r="H128" s="207">
        <v>1</v>
      </c>
      <c r="I128" s="208"/>
      <c r="J128" s="209">
        <f>ROUND(I128*H128,2)</f>
        <v>0</v>
      </c>
      <c r="K128" s="205" t="s">
        <v>19</v>
      </c>
      <c r="L128" s="43"/>
      <c r="M128" s="210" t="s">
        <v>19</v>
      </c>
      <c r="N128" s="211" t="s">
        <v>45</v>
      </c>
      <c r="O128" s="83"/>
      <c r="P128" s="212">
        <f>O128*H128</f>
        <v>0</v>
      </c>
      <c r="Q128" s="212">
        <v>0.84999999999999998</v>
      </c>
      <c r="R128" s="212">
        <f>Q128*H128</f>
        <v>0.84999999999999998</v>
      </c>
      <c r="S128" s="212">
        <v>0</v>
      </c>
      <c r="T128" s="21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4" t="s">
        <v>145</v>
      </c>
      <c r="AT128" s="214" t="s">
        <v>140</v>
      </c>
      <c r="AU128" s="214" t="s">
        <v>84</v>
      </c>
      <c r="AY128" s="16" t="s">
        <v>138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6" t="s">
        <v>82</v>
      </c>
      <c r="BK128" s="215">
        <f>ROUND(I128*H128,2)</f>
        <v>0</v>
      </c>
      <c r="BL128" s="16" t="s">
        <v>145</v>
      </c>
      <c r="BM128" s="214" t="s">
        <v>558</v>
      </c>
    </row>
    <row r="129" s="2" customFormat="1" ht="24.15" customHeight="1">
      <c r="A129" s="37"/>
      <c r="B129" s="38"/>
      <c r="C129" s="203" t="s">
        <v>225</v>
      </c>
      <c r="D129" s="203" t="s">
        <v>140</v>
      </c>
      <c r="E129" s="204" t="s">
        <v>559</v>
      </c>
      <c r="F129" s="205" t="s">
        <v>560</v>
      </c>
      <c r="G129" s="206" t="s">
        <v>443</v>
      </c>
      <c r="H129" s="207">
        <v>1</v>
      </c>
      <c r="I129" s="208"/>
      <c r="J129" s="209">
        <f>ROUND(I129*H129,2)</f>
        <v>0</v>
      </c>
      <c r="K129" s="205" t="s">
        <v>19</v>
      </c>
      <c r="L129" s="43"/>
      <c r="M129" s="210" t="s">
        <v>19</v>
      </c>
      <c r="N129" s="211" t="s">
        <v>45</v>
      </c>
      <c r="O129" s="83"/>
      <c r="P129" s="212">
        <f>O129*H129</f>
        <v>0</v>
      </c>
      <c r="Q129" s="212">
        <v>0.029000000000000001</v>
      </c>
      <c r="R129" s="212">
        <f>Q129*H129</f>
        <v>0.029000000000000001</v>
      </c>
      <c r="S129" s="212">
        <v>0</v>
      </c>
      <c r="T129" s="21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145</v>
      </c>
      <c r="AT129" s="214" t="s">
        <v>140</v>
      </c>
      <c r="AU129" s="214" t="s">
        <v>84</v>
      </c>
      <c r="AY129" s="16" t="s">
        <v>138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82</v>
      </c>
      <c r="BK129" s="215">
        <f>ROUND(I129*H129,2)</f>
        <v>0</v>
      </c>
      <c r="BL129" s="16" t="s">
        <v>145</v>
      </c>
      <c r="BM129" s="214" t="s">
        <v>561</v>
      </c>
    </row>
    <row r="130" s="2" customFormat="1" ht="16.5" customHeight="1">
      <c r="A130" s="37"/>
      <c r="B130" s="38"/>
      <c r="C130" s="203" t="s">
        <v>235</v>
      </c>
      <c r="D130" s="203" t="s">
        <v>140</v>
      </c>
      <c r="E130" s="204" t="s">
        <v>562</v>
      </c>
      <c r="F130" s="205" t="s">
        <v>563</v>
      </c>
      <c r="G130" s="206" t="s">
        <v>443</v>
      </c>
      <c r="H130" s="207">
        <v>1</v>
      </c>
      <c r="I130" s="208"/>
      <c r="J130" s="209">
        <f>ROUND(I130*H130,2)</f>
        <v>0</v>
      </c>
      <c r="K130" s="205" t="s">
        <v>19</v>
      </c>
      <c r="L130" s="43"/>
      <c r="M130" s="210" t="s">
        <v>19</v>
      </c>
      <c r="N130" s="211" t="s">
        <v>45</v>
      </c>
      <c r="O130" s="83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4" t="s">
        <v>145</v>
      </c>
      <c r="AT130" s="214" t="s">
        <v>140</v>
      </c>
      <c r="AU130" s="214" t="s">
        <v>84</v>
      </c>
      <c r="AY130" s="16" t="s">
        <v>138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6" t="s">
        <v>82</v>
      </c>
      <c r="BK130" s="215">
        <f>ROUND(I130*H130,2)</f>
        <v>0</v>
      </c>
      <c r="BL130" s="16" t="s">
        <v>145</v>
      </c>
      <c r="BM130" s="214" t="s">
        <v>564</v>
      </c>
    </row>
    <row r="131" s="2" customFormat="1" ht="49.05" customHeight="1">
      <c r="A131" s="37"/>
      <c r="B131" s="38"/>
      <c r="C131" s="203" t="s">
        <v>241</v>
      </c>
      <c r="D131" s="203" t="s">
        <v>140</v>
      </c>
      <c r="E131" s="204" t="s">
        <v>516</v>
      </c>
      <c r="F131" s="205" t="s">
        <v>517</v>
      </c>
      <c r="G131" s="206" t="s">
        <v>228</v>
      </c>
      <c r="H131" s="207">
        <v>139.5</v>
      </c>
      <c r="I131" s="208"/>
      <c r="J131" s="209">
        <f>ROUND(I131*H131,2)</f>
        <v>0</v>
      </c>
      <c r="K131" s="205" t="s">
        <v>144</v>
      </c>
      <c r="L131" s="43"/>
      <c r="M131" s="210" t="s">
        <v>19</v>
      </c>
      <c r="N131" s="211" t="s">
        <v>45</v>
      </c>
      <c r="O131" s="83"/>
      <c r="P131" s="212">
        <f>O131*H131</f>
        <v>0</v>
      </c>
      <c r="Q131" s="212">
        <v>0.1295</v>
      </c>
      <c r="R131" s="212">
        <f>Q131*H131</f>
        <v>18.065249999999999</v>
      </c>
      <c r="S131" s="212">
        <v>0</v>
      </c>
      <c r="T131" s="21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4" t="s">
        <v>145</v>
      </c>
      <c r="AT131" s="214" t="s">
        <v>140</v>
      </c>
      <c r="AU131" s="214" t="s">
        <v>84</v>
      </c>
      <c r="AY131" s="16" t="s">
        <v>138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82</v>
      </c>
      <c r="BK131" s="215">
        <f>ROUND(I131*H131,2)</f>
        <v>0</v>
      </c>
      <c r="BL131" s="16" t="s">
        <v>145</v>
      </c>
      <c r="BM131" s="214" t="s">
        <v>565</v>
      </c>
    </row>
    <row r="132" s="2" customFormat="1">
      <c r="A132" s="37"/>
      <c r="B132" s="38"/>
      <c r="C132" s="39"/>
      <c r="D132" s="216" t="s">
        <v>147</v>
      </c>
      <c r="E132" s="39"/>
      <c r="F132" s="217" t="s">
        <v>519</v>
      </c>
      <c r="G132" s="39"/>
      <c r="H132" s="39"/>
      <c r="I132" s="218"/>
      <c r="J132" s="39"/>
      <c r="K132" s="39"/>
      <c r="L132" s="43"/>
      <c r="M132" s="219"/>
      <c r="N132" s="220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147</v>
      </c>
      <c r="AU132" s="16" t="s">
        <v>84</v>
      </c>
    </row>
    <row r="133" s="13" customFormat="1">
      <c r="A133" s="13"/>
      <c r="B133" s="221"/>
      <c r="C133" s="222"/>
      <c r="D133" s="223" t="s">
        <v>149</v>
      </c>
      <c r="E133" s="224" t="s">
        <v>19</v>
      </c>
      <c r="F133" s="225" t="s">
        <v>566</v>
      </c>
      <c r="G133" s="222"/>
      <c r="H133" s="226">
        <v>22</v>
      </c>
      <c r="I133" s="227"/>
      <c r="J133" s="222"/>
      <c r="K133" s="222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149</v>
      </c>
      <c r="AU133" s="232" t="s">
        <v>84</v>
      </c>
      <c r="AV133" s="13" t="s">
        <v>84</v>
      </c>
      <c r="AW133" s="13" t="s">
        <v>36</v>
      </c>
      <c r="AX133" s="13" t="s">
        <v>74</v>
      </c>
      <c r="AY133" s="232" t="s">
        <v>138</v>
      </c>
    </row>
    <row r="134" s="13" customFormat="1">
      <c r="A134" s="13"/>
      <c r="B134" s="221"/>
      <c r="C134" s="222"/>
      <c r="D134" s="223" t="s">
        <v>149</v>
      </c>
      <c r="E134" s="224" t="s">
        <v>19</v>
      </c>
      <c r="F134" s="225" t="s">
        <v>567</v>
      </c>
      <c r="G134" s="222"/>
      <c r="H134" s="226">
        <v>50</v>
      </c>
      <c r="I134" s="227"/>
      <c r="J134" s="222"/>
      <c r="K134" s="222"/>
      <c r="L134" s="228"/>
      <c r="M134" s="229"/>
      <c r="N134" s="230"/>
      <c r="O134" s="230"/>
      <c r="P134" s="230"/>
      <c r="Q134" s="230"/>
      <c r="R134" s="230"/>
      <c r="S134" s="230"/>
      <c r="T134" s="23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2" t="s">
        <v>149</v>
      </c>
      <c r="AU134" s="232" t="s">
        <v>84</v>
      </c>
      <c r="AV134" s="13" t="s">
        <v>84</v>
      </c>
      <c r="AW134" s="13" t="s">
        <v>36</v>
      </c>
      <c r="AX134" s="13" t="s">
        <v>74</v>
      </c>
      <c r="AY134" s="232" t="s">
        <v>138</v>
      </c>
    </row>
    <row r="135" s="13" customFormat="1">
      <c r="A135" s="13"/>
      <c r="B135" s="221"/>
      <c r="C135" s="222"/>
      <c r="D135" s="223" t="s">
        <v>149</v>
      </c>
      <c r="E135" s="224" t="s">
        <v>19</v>
      </c>
      <c r="F135" s="225" t="s">
        <v>568</v>
      </c>
      <c r="G135" s="222"/>
      <c r="H135" s="226">
        <v>67.5</v>
      </c>
      <c r="I135" s="227"/>
      <c r="J135" s="222"/>
      <c r="K135" s="222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149</v>
      </c>
      <c r="AU135" s="232" t="s">
        <v>84</v>
      </c>
      <c r="AV135" s="13" t="s">
        <v>84</v>
      </c>
      <c r="AW135" s="13" t="s">
        <v>36</v>
      </c>
      <c r="AX135" s="13" t="s">
        <v>74</v>
      </c>
      <c r="AY135" s="232" t="s">
        <v>138</v>
      </c>
    </row>
    <row r="136" s="2" customFormat="1" ht="16.5" customHeight="1">
      <c r="A136" s="37"/>
      <c r="B136" s="38"/>
      <c r="C136" s="247" t="s">
        <v>250</v>
      </c>
      <c r="D136" s="247" t="s">
        <v>523</v>
      </c>
      <c r="E136" s="248" t="s">
        <v>524</v>
      </c>
      <c r="F136" s="249" t="s">
        <v>525</v>
      </c>
      <c r="G136" s="250" t="s">
        <v>228</v>
      </c>
      <c r="H136" s="251">
        <v>146.47499999999999</v>
      </c>
      <c r="I136" s="252"/>
      <c r="J136" s="253">
        <f>ROUND(I136*H136,2)</f>
        <v>0</v>
      </c>
      <c r="K136" s="249" t="s">
        <v>144</v>
      </c>
      <c r="L136" s="254"/>
      <c r="M136" s="255" t="s">
        <v>19</v>
      </c>
      <c r="N136" s="256" t="s">
        <v>45</v>
      </c>
      <c r="O136" s="83"/>
      <c r="P136" s="212">
        <f>O136*H136</f>
        <v>0</v>
      </c>
      <c r="Q136" s="212">
        <v>0.028000000000000001</v>
      </c>
      <c r="R136" s="212">
        <f>Q136*H136</f>
        <v>4.1013000000000002</v>
      </c>
      <c r="S136" s="212">
        <v>0</v>
      </c>
      <c r="T136" s="21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4" t="s">
        <v>181</v>
      </c>
      <c r="AT136" s="214" t="s">
        <v>523</v>
      </c>
      <c r="AU136" s="214" t="s">
        <v>84</v>
      </c>
      <c r="AY136" s="16" t="s">
        <v>138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6" t="s">
        <v>82</v>
      </c>
      <c r="BK136" s="215">
        <f>ROUND(I136*H136,2)</f>
        <v>0</v>
      </c>
      <c r="BL136" s="16" t="s">
        <v>145</v>
      </c>
      <c r="BM136" s="214" t="s">
        <v>569</v>
      </c>
    </row>
    <row r="137" s="13" customFormat="1">
      <c r="A137" s="13"/>
      <c r="B137" s="221"/>
      <c r="C137" s="222"/>
      <c r="D137" s="223" t="s">
        <v>149</v>
      </c>
      <c r="E137" s="222"/>
      <c r="F137" s="225" t="s">
        <v>570</v>
      </c>
      <c r="G137" s="222"/>
      <c r="H137" s="226">
        <v>146.47499999999999</v>
      </c>
      <c r="I137" s="227"/>
      <c r="J137" s="222"/>
      <c r="K137" s="222"/>
      <c r="L137" s="228"/>
      <c r="M137" s="229"/>
      <c r="N137" s="230"/>
      <c r="O137" s="230"/>
      <c r="P137" s="230"/>
      <c r="Q137" s="230"/>
      <c r="R137" s="230"/>
      <c r="S137" s="230"/>
      <c r="T137" s="23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2" t="s">
        <v>149</v>
      </c>
      <c r="AU137" s="232" t="s">
        <v>84</v>
      </c>
      <c r="AV137" s="13" t="s">
        <v>84</v>
      </c>
      <c r="AW137" s="13" t="s">
        <v>4</v>
      </c>
      <c r="AX137" s="13" t="s">
        <v>82</v>
      </c>
      <c r="AY137" s="232" t="s">
        <v>138</v>
      </c>
    </row>
    <row r="138" s="2" customFormat="1" ht="37.8" customHeight="1">
      <c r="A138" s="37"/>
      <c r="B138" s="38"/>
      <c r="C138" s="203" t="s">
        <v>256</v>
      </c>
      <c r="D138" s="203" t="s">
        <v>140</v>
      </c>
      <c r="E138" s="204" t="s">
        <v>571</v>
      </c>
      <c r="F138" s="205" t="s">
        <v>572</v>
      </c>
      <c r="G138" s="206" t="s">
        <v>228</v>
      </c>
      <c r="H138" s="207">
        <v>2</v>
      </c>
      <c r="I138" s="208"/>
      <c r="J138" s="209">
        <f>ROUND(I138*H138,2)</f>
        <v>0</v>
      </c>
      <c r="K138" s="205" t="s">
        <v>144</v>
      </c>
      <c r="L138" s="43"/>
      <c r="M138" s="210" t="s">
        <v>19</v>
      </c>
      <c r="N138" s="211" t="s">
        <v>45</v>
      </c>
      <c r="O138" s="83"/>
      <c r="P138" s="212">
        <f>O138*H138</f>
        <v>0</v>
      </c>
      <c r="Q138" s="212">
        <v>0.01427</v>
      </c>
      <c r="R138" s="212">
        <f>Q138*H138</f>
        <v>0.028539999999999999</v>
      </c>
      <c r="S138" s="212">
        <v>0</v>
      </c>
      <c r="T138" s="21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4" t="s">
        <v>145</v>
      </c>
      <c r="AT138" s="214" t="s">
        <v>140</v>
      </c>
      <c r="AU138" s="214" t="s">
        <v>84</v>
      </c>
      <c r="AY138" s="16" t="s">
        <v>138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82</v>
      </c>
      <c r="BK138" s="215">
        <f>ROUND(I138*H138,2)</f>
        <v>0</v>
      </c>
      <c r="BL138" s="16" t="s">
        <v>145</v>
      </c>
      <c r="BM138" s="214" t="s">
        <v>573</v>
      </c>
    </row>
    <row r="139" s="2" customFormat="1">
      <c r="A139" s="37"/>
      <c r="B139" s="38"/>
      <c r="C139" s="39"/>
      <c r="D139" s="216" t="s">
        <v>147</v>
      </c>
      <c r="E139" s="39"/>
      <c r="F139" s="217" t="s">
        <v>574</v>
      </c>
      <c r="G139" s="39"/>
      <c r="H139" s="39"/>
      <c r="I139" s="218"/>
      <c r="J139" s="39"/>
      <c r="K139" s="39"/>
      <c r="L139" s="43"/>
      <c r="M139" s="219"/>
      <c r="N139" s="220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147</v>
      </c>
      <c r="AU139" s="16" t="s">
        <v>84</v>
      </c>
    </row>
    <row r="140" s="2" customFormat="1" ht="24.15" customHeight="1">
      <c r="A140" s="37"/>
      <c r="B140" s="38"/>
      <c r="C140" s="203" t="s">
        <v>7</v>
      </c>
      <c r="D140" s="203" t="s">
        <v>140</v>
      </c>
      <c r="E140" s="204" t="s">
        <v>528</v>
      </c>
      <c r="F140" s="205" t="s">
        <v>529</v>
      </c>
      <c r="G140" s="206" t="s">
        <v>220</v>
      </c>
      <c r="H140" s="207">
        <v>8.4900000000000002</v>
      </c>
      <c r="I140" s="208"/>
      <c r="J140" s="209">
        <f>ROUND(I140*H140,2)</f>
        <v>0</v>
      </c>
      <c r="K140" s="205" t="s">
        <v>144</v>
      </c>
      <c r="L140" s="43"/>
      <c r="M140" s="210" t="s">
        <v>19</v>
      </c>
      <c r="N140" s="211" t="s">
        <v>45</v>
      </c>
      <c r="O140" s="83"/>
      <c r="P140" s="212">
        <f>O140*H140</f>
        <v>0</v>
      </c>
      <c r="Q140" s="212">
        <v>2.2563399999999998</v>
      </c>
      <c r="R140" s="212">
        <f>Q140*H140</f>
        <v>19.1563266</v>
      </c>
      <c r="S140" s="212">
        <v>0</v>
      </c>
      <c r="T140" s="21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4" t="s">
        <v>145</v>
      </c>
      <c r="AT140" s="214" t="s">
        <v>140</v>
      </c>
      <c r="AU140" s="214" t="s">
        <v>84</v>
      </c>
      <c r="AY140" s="16" t="s">
        <v>138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6" t="s">
        <v>82</v>
      </c>
      <c r="BK140" s="215">
        <f>ROUND(I140*H140,2)</f>
        <v>0</v>
      </c>
      <c r="BL140" s="16" t="s">
        <v>145</v>
      </c>
      <c r="BM140" s="214" t="s">
        <v>575</v>
      </c>
    </row>
    <row r="141" s="2" customFormat="1">
      <c r="A141" s="37"/>
      <c r="B141" s="38"/>
      <c r="C141" s="39"/>
      <c r="D141" s="216" t="s">
        <v>147</v>
      </c>
      <c r="E141" s="39"/>
      <c r="F141" s="217" t="s">
        <v>531</v>
      </c>
      <c r="G141" s="39"/>
      <c r="H141" s="39"/>
      <c r="I141" s="218"/>
      <c r="J141" s="39"/>
      <c r="K141" s="39"/>
      <c r="L141" s="43"/>
      <c r="M141" s="219"/>
      <c r="N141" s="220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147</v>
      </c>
      <c r="AU141" s="16" t="s">
        <v>84</v>
      </c>
    </row>
    <row r="142" s="13" customFormat="1">
      <c r="A142" s="13"/>
      <c r="B142" s="221"/>
      <c r="C142" s="222"/>
      <c r="D142" s="223" t="s">
        <v>149</v>
      </c>
      <c r="E142" s="224" t="s">
        <v>19</v>
      </c>
      <c r="F142" s="225" t="s">
        <v>576</v>
      </c>
      <c r="G142" s="222"/>
      <c r="H142" s="226">
        <v>8.4900000000000002</v>
      </c>
      <c r="I142" s="227"/>
      <c r="J142" s="222"/>
      <c r="K142" s="222"/>
      <c r="L142" s="228"/>
      <c r="M142" s="229"/>
      <c r="N142" s="230"/>
      <c r="O142" s="230"/>
      <c r="P142" s="230"/>
      <c r="Q142" s="230"/>
      <c r="R142" s="230"/>
      <c r="S142" s="230"/>
      <c r="T142" s="23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2" t="s">
        <v>149</v>
      </c>
      <c r="AU142" s="232" t="s">
        <v>84</v>
      </c>
      <c r="AV142" s="13" t="s">
        <v>84</v>
      </c>
      <c r="AW142" s="13" t="s">
        <v>36</v>
      </c>
      <c r="AX142" s="13" t="s">
        <v>82</v>
      </c>
      <c r="AY142" s="232" t="s">
        <v>138</v>
      </c>
    </row>
    <row r="143" s="12" customFormat="1" ht="22.8" customHeight="1">
      <c r="A143" s="12"/>
      <c r="B143" s="187"/>
      <c r="C143" s="188"/>
      <c r="D143" s="189" t="s">
        <v>73</v>
      </c>
      <c r="E143" s="201" t="s">
        <v>577</v>
      </c>
      <c r="F143" s="201" t="s">
        <v>578</v>
      </c>
      <c r="G143" s="188"/>
      <c r="H143" s="188"/>
      <c r="I143" s="191"/>
      <c r="J143" s="202">
        <f>BK143</f>
        <v>0</v>
      </c>
      <c r="K143" s="188"/>
      <c r="L143" s="193"/>
      <c r="M143" s="194"/>
      <c r="N143" s="195"/>
      <c r="O143" s="195"/>
      <c r="P143" s="196">
        <f>SUM(P144:P173)</f>
        <v>0</v>
      </c>
      <c r="Q143" s="195"/>
      <c r="R143" s="196">
        <f>SUM(R144:R173)</f>
        <v>78.251799999999989</v>
      </c>
      <c r="S143" s="195"/>
      <c r="T143" s="197">
        <f>SUM(T144:T173)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98" t="s">
        <v>82</v>
      </c>
      <c r="AT143" s="199" t="s">
        <v>73</v>
      </c>
      <c r="AU143" s="199" t="s">
        <v>82</v>
      </c>
      <c r="AY143" s="198" t="s">
        <v>138</v>
      </c>
      <c r="BK143" s="200">
        <f>SUM(BK144:BK173)</f>
        <v>0</v>
      </c>
    </row>
    <row r="144" s="2" customFormat="1" ht="24.15" customHeight="1">
      <c r="A144" s="37"/>
      <c r="B144" s="38"/>
      <c r="C144" s="203" t="s">
        <v>272</v>
      </c>
      <c r="D144" s="203" t="s">
        <v>140</v>
      </c>
      <c r="E144" s="204" t="s">
        <v>579</v>
      </c>
      <c r="F144" s="205" t="s">
        <v>580</v>
      </c>
      <c r="G144" s="206" t="s">
        <v>143</v>
      </c>
      <c r="H144" s="207">
        <v>65</v>
      </c>
      <c r="I144" s="208"/>
      <c r="J144" s="209">
        <f>ROUND(I144*H144,2)</f>
        <v>0</v>
      </c>
      <c r="K144" s="205" t="s">
        <v>144</v>
      </c>
      <c r="L144" s="43"/>
      <c r="M144" s="210" t="s">
        <v>19</v>
      </c>
      <c r="N144" s="211" t="s">
        <v>45</v>
      </c>
      <c r="O144" s="83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4" t="s">
        <v>145</v>
      </c>
      <c r="AT144" s="214" t="s">
        <v>140</v>
      </c>
      <c r="AU144" s="214" t="s">
        <v>84</v>
      </c>
      <c r="AY144" s="16" t="s">
        <v>138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6" t="s">
        <v>82</v>
      </c>
      <c r="BK144" s="215">
        <f>ROUND(I144*H144,2)</f>
        <v>0</v>
      </c>
      <c r="BL144" s="16" t="s">
        <v>145</v>
      </c>
      <c r="BM144" s="214" t="s">
        <v>581</v>
      </c>
    </row>
    <row r="145" s="2" customFormat="1">
      <c r="A145" s="37"/>
      <c r="B145" s="38"/>
      <c r="C145" s="39"/>
      <c r="D145" s="216" t="s">
        <v>147</v>
      </c>
      <c r="E145" s="39"/>
      <c r="F145" s="217" t="s">
        <v>582</v>
      </c>
      <c r="G145" s="39"/>
      <c r="H145" s="39"/>
      <c r="I145" s="218"/>
      <c r="J145" s="39"/>
      <c r="K145" s="39"/>
      <c r="L145" s="43"/>
      <c r="M145" s="219"/>
      <c r="N145" s="220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147</v>
      </c>
      <c r="AU145" s="16" t="s">
        <v>84</v>
      </c>
    </row>
    <row r="146" s="13" customFormat="1">
      <c r="A146" s="13"/>
      <c r="B146" s="221"/>
      <c r="C146" s="222"/>
      <c r="D146" s="223" t="s">
        <v>149</v>
      </c>
      <c r="E146" s="224" t="s">
        <v>19</v>
      </c>
      <c r="F146" s="225" t="s">
        <v>583</v>
      </c>
      <c r="G146" s="222"/>
      <c r="H146" s="226">
        <v>65</v>
      </c>
      <c r="I146" s="227"/>
      <c r="J146" s="222"/>
      <c r="K146" s="222"/>
      <c r="L146" s="228"/>
      <c r="M146" s="229"/>
      <c r="N146" s="230"/>
      <c r="O146" s="230"/>
      <c r="P146" s="230"/>
      <c r="Q146" s="230"/>
      <c r="R146" s="230"/>
      <c r="S146" s="230"/>
      <c r="T146" s="23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2" t="s">
        <v>149</v>
      </c>
      <c r="AU146" s="232" t="s">
        <v>84</v>
      </c>
      <c r="AV146" s="13" t="s">
        <v>84</v>
      </c>
      <c r="AW146" s="13" t="s">
        <v>36</v>
      </c>
      <c r="AX146" s="13" t="s">
        <v>74</v>
      </c>
      <c r="AY146" s="232" t="s">
        <v>138</v>
      </c>
    </row>
    <row r="147" s="14" customFormat="1">
      <c r="A147" s="14"/>
      <c r="B147" s="236"/>
      <c r="C147" s="237"/>
      <c r="D147" s="223" t="s">
        <v>149</v>
      </c>
      <c r="E147" s="238" t="s">
        <v>19</v>
      </c>
      <c r="F147" s="239" t="s">
        <v>446</v>
      </c>
      <c r="G147" s="237"/>
      <c r="H147" s="240">
        <v>65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6" t="s">
        <v>149</v>
      </c>
      <c r="AU147" s="246" t="s">
        <v>84</v>
      </c>
      <c r="AV147" s="14" t="s">
        <v>145</v>
      </c>
      <c r="AW147" s="14" t="s">
        <v>36</v>
      </c>
      <c r="AX147" s="14" t="s">
        <v>82</v>
      </c>
      <c r="AY147" s="246" t="s">
        <v>138</v>
      </c>
    </row>
    <row r="148" s="2" customFormat="1" ht="37.8" customHeight="1">
      <c r="A148" s="37"/>
      <c r="B148" s="38"/>
      <c r="C148" s="203" t="s">
        <v>278</v>
      </c>
      <c r="D148" s="203" t="s">
        <v>140</v>
      </c>
      <c r="E148" s="204" t="s">
        <v>584</v>
      </c>
      <c r="F148" s="205" t="s">
        <v>585</v>
      </c>
      <c r="G148" s="206" t="s">
        <v>143</v>
      </c>
      <c r="H148" s="207">
        <v>65</v>
      </c>
      <c r="I148" s="208"/>
      <c r="J148" s="209">
        <f>ROUND(I148*H148,2)</f>
        <v>0</v>
      </c>
      <c r="K148" s="205" t="s">
        <v>144</v>
      </c>
      <c r="L148" s="43"/>
      <c r="M148" s="210" t="s">
        <v>19</v>
      </c>
      <c r="N148" s="211" t="s">
        <v>45</v>
      </c>
      <c r="O148" s="83"/>
      <c r="P148" s="212">
        <f>O148*H148</f>
        <v>0</v>
      </c>
      <c r="Q148" s="212">
        <v>0.23000000000000001</v>
      </c>
      <c r="R148" s="212">
        <f>Q148*H148</f>
        <v>14.950000000000001</v>
      </c>
      <c r="S148" s="212">
        <v>0</v>
      </c>
      <c r="T148" s="21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4" t="s">
        <v>145</v>
      </c>
      <c r="AT148" s="214" t="s">
        <v>140</v>
      </c>
      <c r="AU148" s="214" t="s">
        <v>84</v>
      </c>
      <c r="AY148" s="16" t="s">
        <v>138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6" t="s">
        <v>82</v>
      </c>
      <c r="BK148" s="215">
        <f>ROUND(I148*H148,2)</f>
        <v>0</v>
      </c>
      <c r="BL148" s="16" t="s">
        <v>145</v>
      </c>
      <c r="BM148" s="214" t="s">
        <v>586</v>
      </c>
    </row>
    <row r="149" s="2" customFormat="1">
      <c r="A149" s="37"/>
      <c r="B149" s="38"/>
      <c r="C149" s="39"/>
      <c r="D149" s="216" t="s">
        <v>147</v>
      </c>
      <c r="E149" s="39"/>
      <c r="F149" s="217" t="s">
        <v>587</v>
      </c>
      <c r="G149" s="39"/>
      <c r="H149" s="39"/>
      <c r="I149" s="218"/>
      <c r="J149" s="39"/>
      <c r="K149" s="39"/>
      <c r="L149" s="43"/>
      <c r="M149" s="219"/>
      <c r="N149" s="220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147</v>
      </c>
      <c r="AU149" s="16" t="s">
        <v>84</v>
      </c>
    </row>
    <row r="150" s="13" customFormat="1">
      <c r="A150" s="13"/>
      <c r="B150" s="221"/>
      <c r="C150" s="222"/>
      <c r="D150" s="223" t="s">
        <v>149</v>
      </c>
      <c r="E150" s="224" t="s">
        <v>19</v>
      </c>
      <c r="F150" s="225" t="s">
        <v>583</v>
      </c>
      <c r="G150" s="222"/>
      <c r="H150" s="226">
        <v>65</v>
      </c>
      <c r="I150" s="227"/>
      <c r="J150" s="222"/>
      <c r="K150" s="222"/>
      <c r="L150" s="228"/>
      <c r="M150" s="229"/>
      <c r="N150" s="230"/>
      <c r="O150" s="230"/>
      <c r="P150" s="230"/>
      <c r="Q150" s="230"/>
      <c r="R150" s="230"/>
      <c r="S150" s="230"/>
      <c r="T150" s="23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2" t="s">
        <v>149</v>
      </c>
      <c r="AU150" s="232" t="s">
        <v>84</v>
      </c>
      <c r="AV150" s="13" t="s">
        <v>84</v>
      </c>
      <c r="AW150" s="13" t="s">
        <v>36</v>
      </c>
      <c r="AX150" s="13" t="s">
        <v>74</v>
      </c>
      <c r="AY150" s="232" t="s">
        <v>138</v>
      </c>
    </row>
    <row r="151" s="14" customFormat="1">
      <c r="A151" s="14"/>
      <c r="B151" s="236"/>
      <c r="C151" s="237"/>
      <c r="D151" s="223" t="s">
        <v>149</v>
      </c>
      <c r="E151" s="238" t="s">
        <v>19</v>
      </c>
      <c r="F151" s="239" t="s">
        <v>446</v>
      </c>
      <c r="G151" s="237"/>
      <c r="H151" s="240">
        <v>65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149</v>
      </c>
      <c r="AU151" s="246" t="s">
        <v>84</v>
      </c>
      <c r="AV151" s="14" t="s">
        <v>145</v>
      </c>
      <c r="AW151" s="14" t="s">
        <v>36</v>
      </c>
      <c r="AX151" s="14" t="s">
        <v>82</v>
      </c>
      <c r="AY151" s="246" t="s">
        <v>138</v>
      </c>
    </row>
    <row r="152" s="2" customFormat="1" ht="37.8" customHeight="1">
      <c r="A152" s="37"/>
      <c r="B152" s="38"/>
      <c r="C152" s="203" t="s">
        <v>285</v>
      </c>
      <c r="D152" s="203" t="s">
        <v>140</v>
      </c>
      <c r="E152" s="204" t="s">
        <v>588</v>
      </c>
      <c r="F152" s="205" t="s">
        <v>589</v>
      </c>
      <c r="G152" s="206" t="s">
        <v>143</v>
      </c>
      <c r="H152" s="207">
        <v>65</v>
      </c>
      <c r="I152" s="208"/>
      <c r="J152" s="209">
        <f>ROUND(I152*H152,2)</f>
        <v>0</v>
      </c>
      <c r="K152" s="205" t="s">
        <v>590</v>
      </c>
      <c r="L152" s="43"/>
      <c r="M152" s="210" t="s">
        <v>19</v>
      </c>
      <c r="N152" s="211" t="s">
        <v>45</v>
      </c>
      <c r="O152" s="83"/>
      <c r="P152" s="212">
        <f>O152*H152</f>
        <v>0</v>
      </c>
      <c r="Q152" s="212">
        <v>0.19800000000000001</v>
      </c>
      <c r="R152" s="212">
        <f>Q152*H152</f>
        <v>12.870000000000001</v>
      </c>
      <c r="S152" s="212">
        <v>0</v>
      </c>
      <c r="T152" s="21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4" t="s">
        <v>145</v>
      </c>
      <c r="AT152" s="214" t="s">
        <v>140</v>
      </c>
      <c r="AU152" s="214" t="s">
        <v>84</v>
      </c>
      <c r="AY152" s="16" t="s">
        <v>138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6" t="s">
        <v>82</v>
      </c>
      <c r="BK152" s="215">
        <f>ROUND(I152*H152,2)</f>
        <v>0</v>
      </c>
      <c r="BL152" s="16" t="s">
        <v>145</v>
      </c>
      <c r="BM152" s="214" t="s">
        <v>591</v>
      </c>
    </row>
    <row r="153" s="2" customFormat="1">
      <c r="A153" s="37"/>
      <c r="B153" s="38"/>
      <c r="C153" s="39"/>
      <c r="D153" s="216" t="s">
        <v>147</v>
      </c>
      <c r="E153" s="39"/>
      <c r="F153" s="217" t="s">
        <v>592</v>
      </c>
      <c r="G153" s="39"/>
      <c r="H153" s="39"/>
      <c r="I153" s="218"/>
      <c r="J153" s="39"/>
      <c r="K153" s="39"/>
      <c r="L153" s="43"/>
      <c r="M153" s="219"/>
      <c r="N153" s="220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147</v>
      </c>
      <c r="AU153" s="16" t="s">
        <v>84</v>
      </c>
    </row>
    <row r="154" s="13" customFormat="1">
      <c r="A154" s="13"/>
      <c r="B154" s="221"/>
      <c r="C154" s="222"/>
      <c r="D154" s="223" t="s">
        <v>149</v>
      </c>
      <c r="E154" s="224" t="s">
        <v>19</v>
      </c>
      <c r="F154" s="225" t="s">
        <v>583</v>
      </c>
      <c r="G154" s="222"/>
      <c r="H154" s="226">
        <v>65</v>
      </c>
      <c r="I154" s="227"/>
      <c r="J154" s="222"/>
      <c r="K154" s="222"/>
      <c r="L154" s="228"/>
      <c r="M154" s="229"/>
      <c r="N154" s="230"/>
      <c r="O154" s="230"/>
      <c r="P154" s="230"/>
      <c r="Q154" s="230"/>
      <c r="R154" s="230"/>
      <c r="S154" s="230"/>
      <c r="T154" s="23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2" t="s">
        <v>149</v>
      </c>
      <c r="AU154" s="232" t="s">
        <v>84</v>
      </c>
      <c r="AV154" s="13" t="s">
        <v>84</v>
      </c>
      <c r="AW154" s="13" t="s">
        <v>36</v>
      </c>
      <c r="AX154" s="13" t="s">
        <v>82</v>
      </c>
      <c r="AY154" s="232" t="s">
        <v>138</v>
      </c>
    </row>
    <row r="155" s="2" customFormat="1" ht="44.25" customHeight="1">
      <c r="A155" s="37"/>
      <c r="B155" s="38"/>
      <c r="C155" s="203" t="s">
        <v>292</v>
      </c>
      <c r="D155" s="203" t="s">
        <v>140</v>
      </c>
      <c r="E155" s="204" t="s">
        <v>593</v>
      </c>
      <c r="F155" s="205" t="s">
        <v>594</v>
      </c>
      <c r="G155" s="206" t="s">
        <v>143</v>
      </c>
      <c r="H155" s="207">
        <v>65</v>
      </c>
      <c r="I155" s="208"/>
      <c r="J155" s="209">
        <f>ROUND(I155*H155,2)</f>
        <v>0</v>
      </c>
      <c r="K155" s="205" t="s">
        <v>144</v>
      </c>
      <c r="L155" s="43"/>
      <c r="M155" s="210" t="s">
        <v>19</v>
      </c>
      <c r="N155" s="211" t="s">
        <v>45</v>
      </c>
      <c r="O155" s="83"/>
      <c r="P155" s="212">
        <f>O155*H155</f>
        <v>0</v>
      </c>
      <c r="Q155" s="212">
        <v>0.38700000000000001</v>
      </c>
      <c r="R155" s="212">
        <f>Q155*H155</f>
        <v>25.155000000000001</v>
      </c>
      <c r="S155" s="212">
        <v>0</v>
      </c>
      <c r="T155" s="21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4" t="s">
        <v>145</v>
      </c>
      <c r="AT155" s="214" t="s">
        <v>140</v>
      </c>
      <c r="AU155" s="214" t="s">
        <v>84</v>
      </c>
      <c r="AY155" s="16" t="s">
        <v>138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82</v>
      </c>
      <c r="BK155" s="215">
        <f>ROUND(I155*H155,2)</f>
        <v>0</v>
      </c>
      <c r="BL155" s="16" t="s">
        <v>145</v>
      </c>
      <c r="BM155" s="214" t="s">
        <v>595</v>
      </c>
    </row>
    <row r="156" s="2" customFormat="1">
      <c r="A156" s="37"/>
      <c r="B156" s="38"/>
      <c r="C156" s="39"/>
      <c r="D156" s="216" t="s">
        <v>147</v>
      </c>
      <c r="E156" s="39"/>
      <c r="F156" s="217" t="s">
        <v>596</v>
      </c>
      <c r="G156" s="39"/>
      <c r="H156" s="39"/>
      <c r="I156" s="218"/>
      <c r="J156" s="39"/>
      <c r="K156" s="39"/>
      <c r="L156" s="43"/>
      <c r="M156" s="219"/>
      <c r="N156" s="220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147</v>
      </c>
      <c r="AU156" s="16" t="s">
        <v>84</v>
      </c>
    </row>
    <row r="157" s="13" customFormat="1">
      <c r="A157" s="13"/>
      <c r="B157" s="221"/>
      <c r="C157" s="222"/>
      <c r="D157" s="223" t="s">
        <v>149</v>
      </c>
      <c r="E157" s="224" t="s">
        <v>19</v>
      </c>
      <c r="F157" s="225" t="s">
        <v>583</v>
      </c>
      <c r="G157" s="222"/>
      <c r="H157" s="226">
        <v>65</v>
      </c>
      <c r="I157" s="227"/>
      <c r="J157" s="222"/>
      <c r="K157" s="222"/>
      <c r="L157" s="228"/>
      <c r="M157" s="229"/>
      <c r="N157" s="230"/>
      <c r="O157" s="230"/>
      <c r="P157" s="230"/>
      <c r="Q157" s="230"/>
      <c r="R157" s="230"/>
      <c r="S157" s="230"/>
      <c r="T157" s="23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2" t="s">
        <v>149</v>
      </c>
      <c r="AU157" s="232" t="s">
        <v>84</v>
      </c>
      <c r="AV157" s="13" t="s">
        <v>84</v>
      </c>
      <c r="AW157" s="13" t="s">
        <v>36</v>
      </c>
      <c r="AX157" s="13" t="s">
        <v>74</v>
      </c>
      <c r="AY157" s="232" t="s">
        <v>138</v>
      </c>
    </row>
    <row r="158" s="14" customFormat="1">
      <c r="A158" s="14"/>
      <c r="B158" s="236"/>
      <c r="C158" s="237"/>
      <c r="D158" s="223" t="s">
        <v>149</v>
      </c>
      <c r="E158" s="238" t="s">
        <v>19</v>
      </c>
      <c r="F158" s="239" t="s">
        <v>446</v>
      </c>
      <c r="G158" s="237"/>
      <c r="H158" s="240">
        <v>65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6" t="s">
        <v>149</v>
      </c>
      <c r="AU158" s="246" t="s">
        <v>84</v>
      </c>
      <c r="AV158" s="14" t="s">
        <v>145</v>
      </c>
      <c r="AW158" s="14" t="s">
        <v>36</v>
      </c>
      <c r="AX158" s="14" t="s">
        <v>82</v>
      </c>
      <c r="AY158" s="246" t="s">
        <v>138</v>
      </c>
    </row>
    <row r="159" s="2" customFormat="1" ht="33" customHeight="1">
      <c r="A159" s="37"/>
      <c r="B159" s="38"/>
      <c r="C159" s="203" t="s">
        <v>299</v>
      </c>
      <c r="D159" s="203" t="s">
        <v>140</v>
      </c>
      <c r="E159" s="204" t="s">
        <v>597</v>
      </c>
      <c r="F159" s="205" t="s">
        <v>598</v>
      </c>
      <c r="G159" s="206" t="s">
        <v>143</v>
      </c>
      <c r="H159" s="207">
        <v>65</v>
      </c>
      <c r="I159" s="208"/>
      <c r="J159" s="209">
        <f>ROUND(I159*H159,2)</f>
        <v>0</v>
      </c>
      <c r="K159" s="205" t="s">
        <v>19</v>
      </c>
      <c r="L159" s="43"/>
      <c r="M159" s="210" t="s">
        <v>19</v>
      </c>
      <c r="N159" s="211" t="s">
        <v>45</v>
      </c>
      <c r="O159" s="83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4" t="s">
        <v>145</v>
      </c>
      <c r="AT159" s="214" t="s">
        <v>140</v>
      </c>
      <c r="AU159" s="214" t="s">
        <v>84</v>
      </c>
      <c r="AY159" s="16" t="s">
        <v>138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6" t="s">
        <v>82</v>
      </c>
      <c r="BK159" s="215">
        <f>ROUND(I159*H159,2)</f>
        <v>0</v>
      </c>
      <c r="BL159" s="16" t="s">
        <v>145</v>
      </c>
      <c r="BM159" s="214" t="s">
        <v>599</v>
      </c>
    </row>
    <row r="160" s="13" customFormat="1">
      <c r="A160" s="13"/>
      <c r="B160" s="221"/>
      <c r="C160" s="222"/>
      <c r="D160" s="223" t="s">
        <v>149</v>
      </c>
      <c r="E160" s="224" t="s">
        <v>19</v>
      </c>
      <c r="F160" s="225" t="s">
        <v>583</v>
      </c>
      <c r="G160" s="222"/>
      <c r="H160" s="226">
        <v>65</v>
      </c>
      <c r="I160" s="227"/>
      <c r="J160" s="222"/>
      <c r="K160" s="222"/>
      <c r="L160" s="228"/>
      <c r="M160" s="229"/>
      <c r="N160" s="230"/>
      <c r="O160" s="230"/>
      <c r="P160" s="230"/>
      <c r="Q160" s="230"/>
      <c r="R160" s="230"/>
      <c r="S160" s="230"/>
      <c r="T160" s="23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2" t="s">
        <v>149</v>
      </c>
      <c r="AU160" s="232" t="s">
        <v>84</v>
      </c>
      <c r="AV160" s="13" t="s">
        <v>84</v>
      </c>
      <c r="AW160" s="13" t="s">
        <v>36</v>
      </c>
      <c r="AX160" s="13" t="s">
        <v>82</v>
      </c>
      <c r="AY160" s="232" t="s">
        <v>138</v>
      </c>
    </row>
    <row r="161" s="2" customFormat="1" ht="78" customHeight="1">
      <c r="A161" s="37"/>
      <c r="B161" s="38"/>
      <c r="C161" s="203" t="s">
        <v>306</v>
      </c>
      <c r="D161" s="203" t="s">
        <v>140</v>
      </c>
      <c r="E161" s="204" t="s">
        <v>600</v>
      </c>
      <c r="F161" s="205" t="s">
        <v>601</v>
      </c>
      <c r="G161" s="206" t="s">
        <v>143</v>
      </c>
      <c r="H161" s="207">
        <v>65</v>
      </c>
      <c r="I161" s="208"/>
      <c r="J161" s="209">
        <f>ROUND(I161*H161,2)</f>
        <v>0</v>
      </c>
      <c r="K161" s="205" t="s">
        <v>144</v>
      </c>
      <c r="L161" s="43"/>
      <c r="M161" s="210" t="s">
        <v>19</v>
      </c>
      <c r="N161" s="211" t="s">
        <v>45</v>
      </c>
      <c r="O161" s="83"/>
      <c r="P161" s="212">
        <f>O161*H161</f>
        <v>0</v>
      </c>
      <c r="Q161" s="212">
        <v>0.11162</v>
      </c>
      <c r="R161" s="212">
        <f>Q161*H161</f>
        <v>7.2553000000000001</v>
      </c>
      <c r="S161" s="212">
        <v>0</v>
      </c>
      <c r="T161" s="21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4" t="s">
        <v>145</v>
      </c>
      <c r="AT161" s="214" t="s">
        <v>140</v>
      </c>
      <c r="AU161" s="214" t="s">
        <v>84</v>
      </c>
      <c r="AY161" s="16" t="s">
        <v>138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6" t="s">
        <v>82</v>
      </c>
      <c r="BK161" s="215">
        <f>ROUND(I161*H161,2)</f>
        <v>0</v>
      </c>
      <c r="BL161" s="16" t="s">
        <v>145</v>
      </c>
      <c r="BM161" s="214" t="s">
        <v>602</v>
      </c>
    </row>
    <row r="162" s="2" customFormat="1">
      <c r="A162" s="37"/>
      <c r="B162" s="38"/>
      <c r="C162" s="39"/>
      <c r="D162" s="216" t="s">
        <v>147</v>
      </c>
      <c r="E162" s="39"/>
      <c r="F162" s="217" t="s">
        <v>603</v>
      </c>
      <c r="G162" s="39"/>
      <c r="H162" s="39"/>
      <c r="I162" s="218"/>
      <c r="J162" s="39"/>
      <c r="K162" s="39"/>
      <c r="L162" s="43"/>
      <c r="M162" s="219"/>
      <c r="N162" s="220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147</v>
      </c>
      <c r="AU162" s="16" t="s">
        <v>84</v>
      </c>
    </row>
    <row r="163" s="13" customFormat="1">
      <c r="A163" s="13"/>
      <c r="B163" s="221"/>
      <c r="C163" s="222"/>
      <c r="D163" s="223" t="s">
        <v>149</v>
      </c>
      <c r="E163" s="224" t="s">
        <v>19</v>
      </c>
      <c r="F163" s="225" t="s">
        <v>583</v>
      </c>
      <c r="G163" s="222"/>
      <c r="H163" s="226">
        <v>65</v>
      </c>
      <c r="I163" s="227"/>
      <c r="J163" s="222"/>
      <c r="K163" s="222"/>
      <c r="L163" s="228"/>
      <c r="M163" s="229"/>
      <c r="N163" s="230"/>
      <c r="O163" s="230"/>
      <c r="P163" s="230"/>
      <c r="Q163" s="230"/>
      <c r="R163" s="230"/>
      <c r="S163" s="230"/>
      <c r="T163" s="23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2" t="s">
        <v>149</v>
      </c>
      <c r="AU163" s="232" t="s">
        <v>84</v>
      </c>
      <c r="AV163" s="13" t="s">
        <v>84</v>
      </c>
      <c r="AW163" s="13" t="s">
        <v>36</v>
      </c>
      <c r="AX163" s="13" t="s">
        <v>74</v>
      </c>
      <c r="AY163" s="232" t="s">
        <v>138</v>
      </c>
    </row>
    <row r="164" s="14" customFormat="1">
      <c r="A164" s="14"/>
      <c r="B164" s="236"/>
      <c r="C164" s="237"/>
      <c r="D164" s="223" t="s">
        <v>149</v>
      </c>
      <c r="E164" s="238" t="s">
        <v>19</v>
      </c>
      <c r="F164" s="239" t="s">
        <v>446</v>
      </c>
      <c r="G164" s="237"/>
      <c r="H164" s="240">
        <v>65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149</v>
      </c>
      <c r="AU164" s="246" t="s">
        <v>84</v>
      </c>
      <c r="AV164" s="14" t="s">
        <v>145</v>
      </c>
      <c r="AW164" s="14" t="s">
        <v>36</v>
      </c>
      <c r="AX164" s="14" t="s">
        <v>82</v>
      </c>
      <c r="AY164" s="246" t="s">
        <v>138</v>
      </c>
    </row>
    <row r="165" s="2" customFormat="1" ht="21.75" customHeight="1">
      <c r="A165" s="37"/>
      <c r="B165" s="38"/>
      <c r="C165" s="247" t="s">
        <v>314</v>
      </c>
      <c r="D165" s="247" t="s">
        <v>523</v>
      </c>
      <c r="E165" s="248" t="s">
        <v>604</v>
      </c>
      <c r="F165" s="249" t="s">
        <v>605</v>
      </c>
      <c r="G165" s="250" t="s">
        <v>143</v>
      </c>
      <c r="H165" s="251">
        <v>68.25</v>
      </c>
      <c r="I165" s="252"/>
      <c r="J165" s="253">
        <f>ROUND(I165*H165,2)</f>
        <v>0</v>
      </c>
      <c r="K165" s="249" t="s">
        <v>144</v>
      </c>
      <c r="L165" s="254"/>
      <c r="M165" s="255" t="s">
        <v>19</v>
      </c>
      <c r="N165" s="256" t="s">
        <v>45</v>
      </c>
      <c r="O165" s="83"/>
      <c r="P165" s="212">
        <f>O165*H165</f>
        <v>0</v>
      </c>
      <c r="Q165" s="212">
        <v>0.17599999999999999</v>
      </c>
      <c r="R165" s="212">
        <f>Q165*H165</f>
        <v>12.011999999999999</v>
      </c>
      <c r="S165" s="212">
        <v>0</v>
      </c>
      <c r="T165" s="21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4" t="s">
        <v>181</v>
      </c>
      <c r="AT165" s="214" t="s">
        <v>523</v>
      </c>
      <c r="AU165" s="214" t="s">
        <v>84</v>
      </c>
      <c r="AY165" s="16" t="s">
        <v>138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6" t="s">
        <v>82</v>
      </c>
      <c r="BK165" s="215">
        <f>ROUND(I165*H165,2)</f>
        <v>0</v>
      </c>
      <c r="BL165" s="16" t="s">
        <v>145</v>
      </c>
      <c r="BM165" s="214" t="s">
        <v>606</v>
      </c>
    </row>
    <row r="166" s="13" customFormat="1">
      <c r="A166" s="13"/>
      <c r="B166" s="221"/>
      <c r="C166" s="222"/>
      <c r="D166" s="223" t="s">
        <v>149</v>
      </c>
      <c r="E166" s="224" t="s">
        <v>19</v>
      </c>
      <c r="F166" s="225" t="s">
        <v>583</v>
      </c>
      <c r="G166" s="222"/>
      <c r="H166" s="226">
        <v>65</v>
      </c>
      <c r="I166" s="227"/>
      <c r="J166" s="222"/>
      <c r="K166" s="222"/>
      <c r="L166" s="228"/>
      <c r="M166" s="229"/>
      <c r="N166" s="230"/>
      <c r="O166" s="230"/>
      <c r="P166" s="230"/>
      <c r="Q166" s="230"/>
      <c r="R166" s="230"/>
      <c r="S166" s="230"/>
      <c r="T166" s="23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2" t="s">
        <v>149</v>
      </c>
      <c r="AU166" s="232" t="s">
        <v>84</v>
      </c>
      <c r="AV166" s="13" t="s">
        <v>84</v>
      </c>
      <c r="AW166" s="13" t="s">
        <v>36</v>
      </c>
      <c r="AX166" s="13" t="s">
        <v>82</v>
      </c>
      <c r="AY166" s="232" t="s">
        <v>138</v>
      </c>
    </row>
    <row r="167" s="13" customFormat="1">
      <c r="A167" s="13"/>
      <c r="B167" s="221"/>
      <c r="C167" s="222"/>
      <c r="D167" s="223" t="s">
        <v>149</v>
      </c>
      <c r="E167" s="222"/>
      <c r="F167" s="225" t="s">
        <v>607</v>
      </c>
      <c r="G167" s="222"/>
      <c r="H167" s="226">
        <v>68.25</v>
      </c>
      <c r="I167" s="227"/>
      <c r="J167" s="222"/>
      <c r="K167" s="222"/>
      <c r="L167" s="228"/>
      <c r="M167" s="229"/>
      <c r="N167" s="230"/>
      <c r="O167" s="230"/>
      <c r="P167" s="230"/>
      <c r="Q167" s="230"/>
      <c r="R167" s="230"/>
      <c r="S167" s="230"/>
      <c r="T167" s="23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2" t="s">
        <v>149</v>
      </c>
      <c r="AU167" s="232" t="s">
        <v>84</v>
      </c>
      <c r="AV167" s="13" t="s">
        <v>84</v>
      </c>
      <c r="AW167" s="13" t="s">
        <v>4</v>
      </c>
      <c r="AX167" s="13" t="s">
        <v>82</v>
      </c>
      <c r="AY167" s="232" t="s">
        <v>138</v>
      </c>
    </row>
    <row r="168" s="2" customFormat="1" ht="49.05" customHeight="1">
      <c r="A168" s="37"/>
      <c r="B168" s="38"/>
      <c r="C168" s="203" t="s">
        <v>320</v>
      </c>
      <c r="D168" s="203" t="s">
        <v>140</v>
      </c>
      <c r="E168" s="204" t="s">
        <v>516</v>
      </c>
      <c r="F168" s="205" t="s">
        <v>517</v>
      </c>
      <c r="G168" s="206" t="s">
        <v>228</v>
      </c>
      <c r="H168" s="207">
        <v>34</v>
      </c>
      <c r="I168" s="208"/>
      <c r="J168" s="209">
        <f>ROUND(I168*H168,2)</f>
        <v>0</v>
      </c>
      <c r="K168" s="205" t="s">
        <v>144</v>
      </c>
      <c r="L168" s="43"/>
      <c r="M168" s="210" t="s">
        <v>19</v>
      </c>
      <c r="N168" s="211" t="s">
        <v>45</v>
      </c>
      <c r="O168" s="83"/>
      <c r="P168" s="212">
        <f>O168*H168</f>
        <v>0</v>
      </c>
      <c r="Q168" s="212">
        <v>0.1295</v>
      </c>
      <c r="R168" s="212">
        <f>Q168*H168</f>
        <v>4.4030000000000005</v>
      </c>
      <c r="S168" s="212">
        <v>0</v>
      </c>
      <c r="T168" s="21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4" t="s">
        <v>145</v>
      </c>
      <c r="AT168" s="214" t="s">
        <v>140</v>
      </c>
      <c r="AU168" s="214" t="s">
        <v>84</v>
      </c>
      <c r="AY168" s="16" t="s">
        <v>138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6" t="s">
        <v>82</v>
      </c>
      <c r="BK168" s="215">
        <f>ROUND(I168*H168,2)</f>
        <v>0</v>
      </c>
      <c r="BL168" s="16" t="s">
        <v>145</v>
      </c>
      <c r="BM168" s="214" t="s">
        <v>608</v>
      </c>
    </row>
    <row r="169" s="2" customFormat="1">
      <c r="A169" s="37"/>
      <c r="B169" s="38"/>
      <c r="C169" s="39"/>
      <c r="D169" s="216" t="s">
        <v>147</v>
      </c>
      <c r="E169" s="39"/>
      <c r="F169" s="217" t="s">
        <v>519</v>
      </c>
      <c r="G169" s="39"/>
      <c r="H169" s="39"/>
      <c r="I169" s="218"/>
      <c r="J169" s="39"/>
      <c r="K169" s="39"/>
      <c r="L169" s="43"/>
      <c r="M169" s="219"/>
      <c r="N169" s="220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147</v>
      </c>
      <c r="AU169" s="16" t="s">
        <v>84</v>
      </c>
    </row>
    <row r="170" s="13" customFormat="1">
      <c r="A170" s="13"/>
      <c r="B170" s="221"/>
      <c r="C170" s="222"/>
      <c r="D170" s="223" t="s">
        <v>149</v>
      </c>
      <c r="E170" s="224" t="s">
        <v>19</v>
      </c>
      <c r="F170" s="225" t="s">
        <v>609</v>
      </c>
      <c r="G170" s="222"/>
      <c r="H170" s="226">
        <v>34</v>
      </c>
      <c r="I170" s="227"/>
      <c r="J170" s="222"/>
      <c r="K170" s="222"/>
      <c r="L170" s="228"/>
      <c r="M170" s="229"/>
      <c r="N170" s="230"/>
      <c r="O170" s="230"/>
      <c r="P170" s="230"/>
      <c r="Q170" s="230"/>
      <c r="R170" s="230"/>
      <c r="S170" s="230"/>
      <c r="T170" s="23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2" t="s">
        <v>149</v>
      </c>
      <c r="AU170" s="232" t="s">
        <v>84</v>
      </c>
      <c r="AV170" s="13" t="s">
        <v>84</v>
      </c>
      <c r="AW170" s="13" t="s">
        <v>36</v>
      </c>
      <c r="AX170" s="13" t="s">
        <v>74</v>
      </c>
      <c r="AY170" s="232" t="s">
        <v>138</v>
      </c>
    </row>
    <row r="171" s="2" customFormat="1" ht="16.5" customHeight="1">
      <c r="A171" s="37"/>
      <c r="B171" s="38"/>
      <c r="C171" s="247" t="s">
        <v>329</v>
      </c>
      <c r="D171" s="247" t="s">
        <v>523</v>
      </c>
      <c r="E171" s="248" t="s">
        <v>610</v>
      </c>
      <c r="F171" s="249" t="s">
        <v>611</v>
      </c>
      <c r="G171" s="250" t="s">
        <v>228</v>
      </c>
      <c r="H171" s="251">
        <v>35.700000000000003</v>
      </c>
      <c r="I171" s="252"/>
      <c r="J171" s="253">
        <f>ROUND(I171*H171,2)</f>
        <v>0</v>
      </c>
      <c r="K171" s="249" t="s">
        <v>144</v>
      </c>
      <c r="L171" s="254"/>
      <c r="M171" s="255" t="s">
        <v>19</v>
      </c>
      <c r="N171" s="256" t="s">
        <v>45</v>
      </c>
      <c r="O171" s="83"/>
      <c r="P171" s="212">
        <f>O171*H171</f>
        <v>0</v>
      </c>
      <c r="Q171" s="212">
        <v>0.044999999999999998</v>
      </c>
      <c r="R171" s="212">
        <f>Q171*H171</f>
        <v>1.6065</v>
      </c>
      <c r="S171" s="212">
        <v>0</v>
      </c>
      <c r="T171" s="21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4" t="s">
        <v>181</v>
      </c>
      <c r="AT171" s="214" t="s">
        <v>523</v>
      </c>
      <c r="AU171" s="214" t="s">
        <v>84</v>
      </c>
      <c r="AY171" s="16" t="s">
        <v>138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6" t="s">
        <v>82</v>
      </c>
      <c r="BK171" s="215">
        <f>ROUND(I171*H171,2)</f>
        <v>0</v>
      </c>
      <c r="BL171" s="16" t="s">
        <v>145</v>
      </c>
      <c r="BM171" s="214" t="s">
        <v>612</v>
      </c>
    </row>
    <row r="172" s="13" customFormat="1">
      <c r="A172" s="13"/>
      <c r="B172" s="221"/>
      <c r="C172" s="222"/>
      <c r="D172" s="223" t="s">
        <v>149</v>
      </c>
      <c r="E172" s="224" t="s">
        <v>19</v>
      </c>
      <c r="F172" s="225" t="s">
        <v>613</v>
      </c>
      <c r="G172" s="222"/>
      <c r="H172" s="226">
        <v>34</v>
      </c>
      <c r="I172" s="227"/>
      <c r="J172" s="222"/>
      <c r="K172" s="222"/>
      <c r="L172" s="228"/>
      <c r="M172" s="229"/>
      <c r="N172" s="230"/>
      <c r="O172" s="230"/>
      <c r="P172" s="230"/>
      <c r="Q172" s="230"/>
      <c r="R172" s="230"/>
      <c r="S172" s="230"/>
      <c r="T172" s="23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2" t="s">
        <v>149</v>
      </c>
      <c r="AU172" s="232" t="s">
        <v>84</v>
      </c>
      <c r="AV172" s="13" t="s">
        <v>84</v>
      </c>
      <c r="AW172" s="13" t="s">
        <v>36</v>
      </c>
      <c r="AX172" s="13" t="s">
        <v>82</v>
      </c>
      <c r="AY172" s="232" t="s">
        <v>138</v>
      </c>
    </row>
    <row r="173" s="13" customFormat="1">
      <c r="A173" s="13"/>
      <c r="B173" s="221"/>
      <c r="C173" s="222"/>
      <c r="D173" s="223" t="s">
        <v>149</v>
      </c>
      <c r="E173" s="222"/>
      <c r="F173" s="225" t="s">
        <v>614</v>
      </c>
      <c r="G173" s="222"/>
      <c r="H173" s="226">
        <v>35.700000000000003</v>
      </c>
      <c r="I173" s="227"/>
      <c r="J173" s="222"/>
      <c r="K173" s="222"/>
      <c r="L173" s="228"/>
      <c r="M173" s="229"/>
      <c r="N173" s="230"/>
      <c r="O173" s="230"/>
      <c r="P173" s="230"/>
      <c r="Q173" s="230"/>
      <c r="R173" s="230"/>
      <c r="S173" s="230"/>
      <c r="T173" s="23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2" t="s">
        <v>149</v>
      </c>
      <c r="AU173" s="232" t="s">
        <v>84</v>
      </c>
      <c r="AV173" s="13" t="s">
        <v>84</v>
      </c>
      <c r="AW173" s="13" t="s">
        <v>4</v>
      </c>
      <c r="AX173" s="13" t="s">
        <v>82</v>
      </c>
      <c r="AY173" s="232" t="s">
        <v>138</v>
      </c>
    </row>
    <row r="174" s="12" customFormat="1" ht="22.8" customHeight="1">
      <c r="A174" s="12"/>
      <c r="B174" s="187"/>
      <c r="C174" s="188"/>
      <c r="D174" s="189" t="s">
        <v>73</v>
      </c>
      <c r="E174" s="201" t="s">
        <v>464</v>
      </c>
      <c r="F174" s="201" t="s">
        <v>465</v>
      </c>
      <c r="G174" s="188"/>
      <c r="H174" s="188"/>
      <c r="I174" s="191"/>
      <c r="J174" s="202">
        <f>BK174</f>
        <v>0</v>
      </c>
      <c r="K174" s="188"/>
      <c r="L174" s="193"/>
      <c r="M174" s="194"/>
      <c r="N174" s="195"/>
      <c r="O174" s="195"/>
      <c r="P174" s="196">
        <f>SUM(P175:P176)</f>
        <v>0</v>
      </c>
      <c r="Q174" s="195"/>
      <c r="R174" s="196">
        <f>SUM(R175:R176)</f>
        <v>0</v>
      </c>
      <c r="S174" s="195"/>
      <c r="T174" s="197">
        <f>SUM(T175:T176)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98" t="s">
        <v>82</v>
      </c>
      <c r="AT174" s="199" t="s">
        <v>73</v>
      </c>
      <c r="AU174" s="199" t="s">
        <v>82</v>
      </c>
      <c r="AY174" s="198" t="s">
        <v>138</v>
      </c>
      <c r="BK174" s="200">
        <f>SUM(BK175:BK176)</f>
        <v>0</v>
      </c>
    </row>
    <row r="175" s="2" customFormat="1" ht="24.15" customHeight="1">
      <c r="A175" s="37"/>
      <c r="B175" s="38"/>
      <c r="C175" s="203" t="s">
        <v>335</v>
      </c>
      <c r="D175" s="203" t="s">
        <v>140</v>
      </c>
      <c r="E175" s="204" t="s">
        <v>430</v>
      </c>
      <c r="F175" s="205" t="s">
        <v>431</v>
      </c>
      <c r="G175" s="206" t="s">
        <v>332</v>
      </c>
      <c r="H175" s="207">
        <v>1678.9659999999999</v>
      </c>
      <c r="I175" s="208"/>
      <c r="J175" s="209">
        <f>ROUND(I175*H175,2)</f>
        <v>0</v>
      </c>
      <c r="K175" s="205" t="s">
        <v>144</v>
      </c>
      <c r="L175" s="43"/>
      <c r="M175" s="210" t="s">
        <v>19</v>
      </c>
      <c r="N175" s="211" t="s">
        <v>45</v>
      </c>
      <c r="O175" s="83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4" t="s">
        <v>145</v>
      </c>
      <c r="AT175" s="214" t="s">
        <v>140</v>
      </c>
      <c r="AU175" s="214" t="s">
        <v>84</v>
      </c>
      <c r="AY175" s="16" t="s">
        <v>138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6" t="s">
        <v>82</v>
      </c>
      <c r="BK175" s="215">
        <f>ROUND(I175*H175,2)</f>
        <v>0</v>
      </c>
      <c r="BL175" s="16" t="s">
        <v>145</v>
      </c>
      <c r="BM175" s="214" t="s">
        <v>615</v>
      </c>
    </row>
    <row r="176" s="2" customFormat="1">
      <c r="A176" s="37"/>
      <c r="B176" s="38"/>
      <c r="C176" s="39"/>
      <c r="D176" s="216" t="s">
        <v>147</v>
      </c>
      <c r="E176" s="39"/>
      <c r="F176" s="217" t="s">
        <v>433</v>
      </c>
      <c r="G176" s="39"/>
      <c r="H176" s="39"/>
      <c r="I176" s="218"/>
      <c r="J176" s="39"/>
      <c r="K176" s="39"/>
      <c r="L176" s="43"/>
      <c r="M176" s="257"/>
      <c r="N176" s="258"/>
      <c r="O176" s="259"/>
      <c r="P176" s="259"/>
      <c r="Q176" s="259"/>
      <c r="R176" s="259"/>
      <c r="S176" s="259"/>
      <c r="T176" s="260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147</v>
      </c>
      <c r="AU176" s="16" t="s">
        <v>84</v>
      </c>
    </row>
    <row r="177" s="2" customFormat="1" ht="6.96" customHeight="1">
      <c r="A177" s="37"/>
      <c r="B177" s="58"/>
      <c r="C177" s="59"/>
      <c r="D177" s="59"/>
      <c r="E177" s="59"/>
      <c r="F177" s="59"/>
      <c r="G177" s="59"/>
      <c r="H177" s="59"/>
      <c r="I177" s="59"/>
      <c r="J177" s="59"/>
      <c r="K177" s="59"/>
      <c r="L177" s="43"/>
      <c r="M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</row>
  </sheetData>
  <sheetProtection sheet="1" autoFilter="0" formatColumns="0" formatRows="0" objects="1" scenarios="1" spinCount="100000" saltValue="/NskYWe1blLVzB5tl1QU7NbpMXMf6Z6kqM4ZwHTkSQLN4YEGrd98iIM4T0sHieHpurB6+WaSdmmMj4Av5OQtJQ==" hashValue="OK1p0KfeX3T6E33f/0T4+UvvYDsC3KLDAnMkAL6dh6eKUuoCSse2aSldxTUAey8eDmdF+qX6rt33dW5xrR0TLA==" algorithmName="SHA-512" password="CC35"/>
  <autoFilter ref="C83:K17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2_02/215901101"/>
    <hyperlink ref="F101" r:id="rId2" display="https://podminky.urs.cz/item/CS_URS_2022_02/576146311"/>
    <hyperlink ref="F104" r:id="rId3" display="https://podminky.urs.cz/item/CS_URS_2022_02/916231213"/>
    <hyperlink ref="F111" r:id="rId4" display="https://podminky.urs.cz/item/CS_URS_2022_02/916991121"/>
    <hyperlink ref="F115" r:id="rId5" display="https://podminky.urs.cz/item/CS_URS_2022_02/174201101"/>
    <hyperlink ref="F121" r:id="rId6" display="https://podminky.urs.cz/item/CS_URS_2022_02/213141111"/>
    <hyperlink ref="F132" r:id="rId7" display="https://podminky.urs.cz/item/CS_URS_2022_02/916231213"/>
    <hyperlink ref="F139" r:id="rId8" display="https://podminky.urs.cz/item/CS_URS_2022_02/916271122"/>
    <hyperlink ref="F141" r:id="rId9" display="https://podminky.urs.cz/item/CS_URS_2022_02/916991121"/>
    <hyperlink ref="F145" r:id="rId10" display="https://podminky.urs.cz/item/CS_URS_2022_02/181102302"/>
    <hyperlink ref="F149" r:id="rId11" display="https://podminky.urs.cz/item/CS_URS_2022_02/564231111"/>
    <hyperlink ref="F153" r:id="rId12" display="https://podminky.urs.cz/item/CS_URS_2021_01/564731111.1"/>
    <hyperlink ref="F156" r:id="rId13" display="https://podminky.urs.cz/item/CS_URS_2022_02/564761111"/>
    <hyperlink ref="F162" r:id="rId14" display="https://podminky.urs.cz/item/CS_URS_2022_02/596212212"/>
    <hyperlink ref="F169" r:id="rId15" display="https://podminky.urs.cz/item/CS_URS_2022_02/916231213"/>
    <hyperlink ref="F176" r:id="rId16" display="https://podminky.urs.cz/item/CS_URS_2022_02/9982220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84</v>
      </c>
    </row>
    <row r="4" s="1" customFormat="1" ht="24.96" customHeight="1">
      <c r="B4" s="19"/>
      <c r="D4" s="129" t="s">
        <v>109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Rekonstrukce školního hřiště u Gymnázia Luďka Pika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110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616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15. 11. 2022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34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35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37</v>
      </c>
      <c r="E23" s="37"/>
      <c r="F23" s="37"/>
      <c r="G23" s="37"/>
      <c r="H23" s="37"/>
      <c r="I23" s="131" t="s">
        <v>26</v>
      </c>
      <c r="J23" s="135" t="s">
        <v>34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38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37"/>
      <c r="B27" s="138"/>
      <c r="C27" s="137"/>
      <c r="D27" s="137"/>
      <c r="E27" s="139" t="s">
        <v>112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40</v>
      </c>
      <c r="E30" s="37"/>
      <c r="F30" s="37"/>
      <c r="G30" s="37"/>
      <c r="H30" s="37"/>
      <c r="I30" s="37"/>
      <c r="J30" s="143">
        <f>ROUND(J85,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42</v>
      </c>
      <c r="G32" s="37"/>
      <c r="H32" s="37"/>
      <c r="I32" s="144" t="s">
        <v>41</v>
      </c>
      <c r="J32" s="144" t="s">
        <v>43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44</v>
      </c>
      <c r="E33" s="131" t="s">
        <v>45</v>
      </c>
      <c r="F33" s="146">
        <f>ROUND((SUM(BE85:BE155)),  2)</f>
        <v>0</v>
      </c>
      <c r="G33" s="37"/>
      <c r="H33" s="37"/>
      <c r="I33" s="147">
        <v>0.20999999999999999</v>
      </c>
      <c r="J33" s="146">
        <f>ROUND(((SUM(BE85:BE155))*I33),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46</v>
      </c>
      <c r="F34" s="146">
        <f>ROUND((SUM(BF85:BF155)),  2)</f>
        <v>0</v>
      </c>
      <c r="G34" s="37"/>
      <c r="H34" s="37"/>
      <c r="I34" s="147">
        <v>0.14999999999999999</v>
      </c>
      <c r="J34" s="146">
        <f>ROUND(((SUM(BF85:BF155))*I34),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47</v>
      </c>
      <c r="F35" s="146">
        <f>ROUND((SUM(BG85:BG155)),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48</v>
      </c>
      <c r="F36" s="146">
        <f>ROUND((SUM(BH85:BH155)),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49</v>
      </c>
      <c r="F37" s="146">
        <f>ROUND((SUM(BI85:BI155)),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50</v>
      </c>
      <c r="E39" s="150"/>
      <c r="F39" s="150"/>
      <c r="G39" s="151" t="s">
        <v>51</v>
      </c>
      <c r="H39" s="152" t="s">
        <v>52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113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Rekonstrukce školního hřiště u Gymnázia Luďka Pika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110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03 - Veřejné osvětlení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>Opavská č.p. 21, 312 17 PLzeň 4</v>
      </c>
      <c r="G52" s="39"/>
      <c r="H52" s="39"/>
      <c r="I52" s="31" t="s">
        <v>23</v>
      </c>
      <c r="J52" s="71" t="str">
        <f>IF(J12="","",J12)</f>
        <v>15. 11. 2022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Gymnázium Luďka Pika</v>
      </c>
      <c r="G54" s="39"/>
      <c r="H54" s="39"/>
      <c r="I54" s="31" t="s">
        <v>33</v>
      </c>
      <c r="J54" s="35" t="str">
        <f>E21</f>
        <v>Ing. Michaela Kaislerová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37</v>
      </c>
      <c r="J55" s="35" t="str">
        <f>E24</f>
        <v>Ing. Michaela Kaislerová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114</v>
      </c>
      <c r="D57" s="161"/>
      <c r="E57" s="161"/>
      <c r="F57" s="161"/>
      <c r="G57" s="161"/>
      <c r="H57" s="161"/>
      <c r="I57" s="161"/>
      <c r="J57" s="162" t="s">
        <v>115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72</v>
      </c>
      <c r="D59" s="39"/>
      <c r="E59" s="39"/>
      <c r="F59" s="39"/>
      <c r="G59" s="39"/>
      <c r="H59" s="39"/>
      <c r="I59" s="39"/>
      <c r="J59" s="101">
        <f>J85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116</v>
      </c>
    </row>
    <row r="60" hidden="1" s="9" customFormat="1" ht="24.96" customHeight="1">
      <c r="A60" s="9"/>
      <c r="B60" s="164"/>
      <c r="C60" s="165"/>
      <c r="D60" s="166" t="s">
        <v>617</v>
      </c>
      <c r="E60" s="167"/>
      <c r="F60" s="167"/>
      <c r="G60" s="167"/>
      <c r="H60" s="167"/>
      <c r="I60" s="167"/>
      <c r="J60" s="168">
        <f>J86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9" customFormat="1" ht="24.96" customHeight="1">
      <c r="A61" s="9"/>
      <c r="B61" s="164"/>
      <c r="C61" s="165"/>
      <c r="D61" s="166" t="s">
        <v>618</v>
      </c>
      <c r="E61" s="167"/>
      <c r="F61" s="167"/>
      <c r="G61" s="167"/>
      <c r="H61" s="167"/>
      <c r="I61" s="167"/>
      <c r="J61" s="168">
        <f>J91</f>
        <v>0</v>
      </c>
      <c r="K61" s="165"/>
      <c r="L61" s="16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hidden="1" s="9" customFormat="1" ht="24.96" customHeight="1">
      <c r="A62" s="9"/>
      <c r="B62" s="164"/>
      <c r="C62" s="165"/>
      <c r="D62" s="166" t="s">
        <v>619</v>
      </c>
      <c r="E62" s="167"/>
      <c r="F62" s="167"/>
      <c r="G62" s="167"/>
      <c r="H62" s="167"/>
      <c r="I62" s="167"/>
      <c r="J62" s="168">
        <f>J112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9" customFormat="1" ht="24.96" customHeight="1">
      <c r="A63" s="9"/>
      <c r="B63" s="164"/>
      <c r="C63" s="165"/>
      <c r="D63" s="166" t="s">
        <v>620</v>
      </c>
      <c r="E63" s="167"/>
      <c r="F63" s="167"/>
      <c r="G63" s="167"/>
      <c r="H63" s="167"/>
      <c r="I63" s="167"/>
      <c r="J63" s="168">
        <f>J118</f>
        <v>0</v>
      </c>
      <c r="K63" s="165"/>
      <c r="L63" s="16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9" customFormat="1" ht="24.96" customHeight="1">
      <c r="A64" s="9"/>
      <c r="B64" s="164"/>
      <c r="C64" s="165"/>
      <c r="D64" s="166" t="s">
        <v>621</v>
      </c>
      <c r="E64" s="167"/>
      <c r="F64" s="167"/>
      <c r="G64" s="167"/>
      <c r="H64" s="167"/>
      <c r="I64" s="167"/>
      <c r="J64" s="168">
        <f>J141</f>
        <v>0</v>
      </c>
      <c r="K64" s="165"/>
      <c r="L64" s="16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9" customFormat="1" ht="24.96" customHeight="1">
      <c r="A65" s="9"/>
      <c r="B65" s="164"/>
      <c r="C65" s="165"/>
      <c r="D65" s="166" t="s">
        <v>622</v>
      </c>
      <c r="E65" s="167"/>
      <c r="F65" s="167"/>
      <c r="G65" s="167"/>
      <c r="H65" s="167"/>
      <c r="I65" s="167"/>
      <c r="J65" s="168">
        <f>J151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hidden="1"/>
    <row r="69" hidden="1"/>
    <row r="70" hidden="1"/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123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59" t="str">
        <f>E7</f>
        <v>Rekonstrukce školního hřiště u Gymnázia Luďka Pika</v>
      </c>
      <c r="F75" s="31"/>
      <c r="G75" s="31"/>
      <c r="H75" s="31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110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E9</f>
        <v>03 - Veřejné osvětlení</v>
      </c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F12</f>
        <v>Opavská č.p. 21, 312 17 PLzeň 4</v>
      </c>
      <c r="G79" s="39"/>
      <c r="H79" s="39"/>
      <c r="I79" s="31" t="s">
        <v>23</v>
      </c>
      <c r="J79" s="71" t="str">
        <f>IF(J12="","",J12)</f>
        <v>15. 11. 2022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25</v>
      </c>
      <c r="D81" s="39"/>
      <c r="E81" s="39"/>
      <c r="F81" s="26" t="str">
        <f>E15</f>
        <v>Gymnázium Luďka Pika</v>
      </c>
      <c r="G81" s="39"/>
      <c r="H81" s="39"/>
      <c r="I81" s="31" t="s">
        <v>33</v>
      </c>
      <c r="J81" s="35" t="str">
        <f>E21</f>
        <v>Ing. Michaela Kaislerová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31</v>
      </c>
      <c r="D82" s="39"/>
      <c r="E82" s="39"/>
      <c r="F82" s="26" t="str">
        <f>IF(E18="","",E18)</f>
        <v>Vyplň údaj</v>
      </c>
      <c r="G82" s="39"/>
      <c r="H82" s="39"/>
      <c r="I82" s="31" t="s">
        <v>37</v>
      </c>
      <c r="J82" s="35" t="str">
        <f>E24</f>
        <v>Ing. Michaela Kaislerová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1" customFormat="1" ht="29.28" customHeight="1">
      <c r="A84" s="176"/>
      <c r="B84" s="177"/>
      <c r="C84" s="178" t="s">
        <v>124</v>
      </c>
      <c r="D84" s="179" t="s">
        <v>59</v>
      </c>
      <c r="E84" s="179" t="s">
        <v>55</v>
      </c>
      <c r="F84" s="179" t="s">
        <v>56</v>
      </c>
      <c r="G84" s="179" t="s">
        <v>125</v>
      </c>
      <c r="H84" s="179" t="s">
        <v>126</v>
      </c>
      <c r="I84" s="179" t="s">
        <v>127</v>
      </c>
      <c r="J84" s="179" t="s">
        <v>115</v>
      </c>
      <c r="K84" s="180" t="s">
        <v>128</v>
      </c>
      <c r="L84" s="181"/>
      <c r="M84" s="91" t="s">
        <v>19</v>
      </c>
      <c r="N84" s="92" t="s">
        <v>44</v>
      </c>
      <c r="O84" s="92" t="s">
        <v>129</v>
      </c>
      <c r="P84" s="92" t="s">
        <v>130</v>
      </c>
      <c r="Q84" s="92" t="s">
        <v>131</v>
      </c>
      <c r="R84" s="92" t="s">
        <v>132</v>
      </c>
      <c r="S84" s="92" t="s">
        <v>133</v>
      </c>
      <c r="T84" s="93" t="s">
        <v>134</v>
      </c>
      <c r="U84" s="176"/>
      <c r="V84" s="176"/>
      <c r="W84" s="176"/>
      <c r="X84" s="176"/>
      <c r="Y84" s="176"/>
      <c r="Z84" s="176"/>
      <c r="AA84" s="176"/>
      <c r="AB84" s="176"/>
      <c r="AC84" s="176"/>
      <c r="AD84" s="176"/>
      <c r="AE84" s="176"/>
    </row>
    <row r="85" s="2" customFormat="1" ht="22.8" customHeight="1">
      <c r="A85" s="37"/>
      <c r="B85" s="38"/>
      <c r="C85" s="98" t="s">
        <v>135</v>
      </c>
      <c r="D85" s="39"/>
      <c r="E85" s="39"/>
      <c r="F85" s="39"/>
      <c r="G85" s="39"/>
      <c r="H85" s="39"/>
      <c r="I85" s="39"/>
      <c r="J85" s="182">
        <f>BK85</f>
        <v>0</v>
      </c>
      <c r="K85" s="39"/>
      <c r="L85" s="43"/>
      <c r="M85" s="94"/>
      <c r="N85" s="183"/>
      <c r="O85" s="95"/>
      <c r="P85" s="184">
        <f>P86+P91+P112+P118+P141+P151</f>
        <v>0</v>
      </c>
      <c r="Q85" s="95"/>
      <c r="R85" s="184">
        <f>R86+R91+R112+R118+R141+R151</f>
        <v>0</v>
      </c>
      <c r="S85" s="95"/>
      <c r="T85" s="185">
        <f>T86+T91+T112+T118+T141+T151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73</v>
      </c>
      <c r="AU85" s="16" t="s">
        <v>116</v>
      </c>
      <c r="BK85" s="186">
        <f>BK86+BK91+BK112+BK118+BK141+BK151</f>
        <v>0</v>
      </c>
    </row>
    <row r="86" s="12" customFormat="1" ht="25.92" customHeight="1">
      <c r="A86" s="12"/>
      <c r="B86" s="187"/>
      <c r="C86" s="188"/>
      <c r="D86" s="189" t="s">
        <v>73</v>
      </c>
      <c r="E86" s="190" t="s">
        <v>623</v>
      </c>
      <c r="F86" s="190" t="s">
        <v>624</v>
      </c>
      <c r="G86" s="188"/>
      <c r="H86" s="188"/>
      <c r="I86" s="191"/>
      <c r="J86" s="192">
        <f>BK86</f>
        <v>0</v>
      </c>
      <c r="K86" s="188"/>
      <c r="L86" s="193"/>
      <c r="M86" s="194"/>
      <c r="N86" s="195"/>
      <c r="O86" s="195"/>
      <c r="P86" s="196">
        <f>SUM(P87:P90)</f>
        <v>0</v>
      </c>
      <c r="Q86" s="195"/>
      <c r="R86" s="196">
        <f>SUM(R87:R90)</f>
        <v>0</v>
      </c>
      <c r="S86" s="195"/>
      <c r="T86" s="197">
        <f>SUM(T87:T90)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8" t="s">
        <v>82</v>
      </c>
      <c r="AT86" s="199" t="s">
        <v>73</v>
      </c>
      <c r="AU86" s="199" t="s">
        <v>74</v>
      </c>
      <c r="AY86" s="198" t="s">
        <v>138</v>
      </c>
      <c r="BK86" s="200">
        <f>SUM(BK87:BK90)</f>
        <v>0</v>
      </c>
    </row>
    <row r="87" s="2" customFormat="1" ht="16.5" customHeight="1">
      <c r="A87" s="37"/>
      <c r="B87" s="38"/>
      <c r="C87" s="203" t="s">
        <v>82</v>
      </c>
      <c r="D87" s="203" t="s">
        <v>140</v>
      </c>
      <c r="E87" s="204" t="s">
        <v>625</v>
      </c>
      <c r="F87" s="205" t="s">
        <v>626</v>
      </c>
      <c r="G87" s="206" t="s">
        <v>443</v>
      </c>
      <c r="H87" s="207">
        <v>30</v>
      </c>
      <c r="I87" s="208"/>
      <c r="J87" s="209">
        <f>ROUND(I87*H87,2)</f>
        <v>0</v>
      </c>
      <c r="K87" s="205" t="s">
        <v>19</v>
      </c>
      <c r="L87" s="43"/>
      <c r="M87" s="210" t="s">
        <v>19</v>
      </c>
      <c r="N87" s="211" t="s">
        <v>45</v>
      </c>
      <c r="O87" s="83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4" t="s">
        <v>145</v>
      </c>
      <c r="AT87" s="214" t="s">
        <v>140</v>
      </c>
      <c r="AU87" s="214" t="s">
        <v>82</v>
      </c>
      <c r="AY87" s="16" t="s">
        <v>138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6" t="s">
        <v>82</v>
      </c>
      <c r="BK87" s="215">
        <f>ROUND(I87*H87,2)</f>
        <v>0</v>
      </c>
      <c r="BL87" s="16" t="s">
        <v>145</v>
      </c>
      <c r="BM87" s="214" t="s">
        <v>145</v>
      </c>
    </row>
    <row r="88" s="2" customFormat="1" ht="16.5" customHeight="1">
      <c r="A88" s="37"/>
      <c r="B88" s="38"/>
      <c r="C88" s="203" t="s">
        <v>84</v>
      </c>
      <c r="D88" s="203" t="s">
        <v>140</v>
      </c>
      <c r="E88" s="204" t="s">
        <v>627</v>
      </c>
      <c r="F88" s="205" t="s">
        <v>628</v>
      </c>
      <c r="G88" s="206" t="s">
        <v>443</v>
      </c>
      <c r="H88" s="207">
        <v>10</v>
      </c>
      <c r="I88" s="208"/>
      <c r="J88" s="209">
        <f>ROUND(I88*H88,2)</f>
        <v>0</v>
      </c>
      <c r="K88" s="205" t="s">
        <v>19</v>
      </c>
      <c r="L88" s="43"/>
      <c r="M88" s="210" t="s">
        <v>19</v>
      </c>
      <c r="N88" s="211" t="s">
        <v>45</v>
      </c>
      <c r="O88" s="83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4" t="s">
        <v>145</v>
      </c>
      <c r="AT88" s="214" t="s">
        <v>140</v>
      </c>
      <c r="AU88" s="214" t="s">
        <v>82</v>
      </c>
      <c r="AY88" s="16" t="s">
        <v>138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6" t="s">
        <v>82</v>
      </c>
      <c r="BK88" s="215">
        <f>ROUND(I88*H88,2)</f>
        <v>0</v>
      </c>
      <c r="BL88" s="16" t="s">
        <v>145</v>
      </c>
      <c r="BM88" s="214" t="s">
        <v>181</v>
      </c>
    </row>
    <row r="89" s="2" customFormat="1" ht="24.15" customHeight="1">
      <c r="A89" s="37"/>
      <c r="B89" s="38"/>
      <c r="C89" s="203" t="s">
        <v>156</v>
      </c>
      <c r="D89" s="203" t="s">
        <v>140</v>
      </c>
      <c r="E89" s="204" t="s">
        <v>629</v>
      </c>
      <c r="F89" s="205" t="s">
        <v>630</v>
      </c>
      <c r="G89" s="206" t="s">
        <v>443</v>
      </c>
      <c r="H89" s="207">
        <v>10</v>
      </c>
      <c r="I89" s="208"/>
      <c r="J89" s="209">
        <f>ROUND(I89*H89,2)</f>
        <v>0</v>
      </c>
      <c r="K89" s="205" t="s">
        <v>19</v>
      </c>
      <c r="L89" s="43"/>
      <c r="M89" s="210" t="s">
        <v>19</v>
      </c>
      <c r="N89" s="211" t="s">
        <v>45</v>
      </c>
      <c r="O89" s="83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4" t="s">
        <v>145</v>
      </c>
      <c r="AT89" s="214" t="s">
        <v>140</v>
      </c>
      <c r="AU89" s="214" t="s">
        <v>82</v>
      </c>
      <c r="AY89" s="16" t="s">
        <v>138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6" t="s">
        <v>82</v>
      </c>
      <c r="BK89" s="215">
        <f>ROUND(I89*H89,2)</f>
        <v>0</v>
      </c>
      <c r="BL89" s="16" t="s">
        <v>145</v>
      </c>
      <c r="BM89" s="214" t="s">
        <v>192</v>
      </c>
    </row>
    <row r="90" s="2" customFormat="1" ht="16.5" customHeight="1">
      <c r="A90" s="37"/>
      <c r="B90" s="38"/>
      <c r="C90" s="203" t="s">
        <v>145</v>
      </c>
      <c r="D90" s="203" t="s">
        <v>140</v>
      </c>
      <c r="E90" s="204" t="s">
        <v>631</v>
      </c>
      <c r="F90" s="205" t="s">
        <v>632</v>
      </c>
      <c r="G90" s="206" t="s">
        <v>443</v>
      </c>
      <c r="H90" s="207">
        <v>3</v>
      </c>
      <c r="I90" s="208"/>
      <c r="J90" s="209">
        <f>ROUND(I90*H90,2)</f>
        <v>0</v>
      </c>
      <c r="K90" s="205" t="s">
        <v>19</v>
      </c>
      <c r="L90" s="43"/>
      <c r="M90" s="210" t="s">
        <v>19</v>
      </c>
      <c r="N90" s="211" t="s">
        <v>45</v>
      </c>
      <c r="O90" s="83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4" t="s">
        <v>145</v>
      </c>
      <c r="AT90" s="214" t="s">
        <v>140</v>
      </c>
      <c r="AU90" s="214" t="s">
        <v>82</v>
      </c>
      <c r="AY90" s="16" t="s">
        <v>138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6" t="s">
        <v>82</v>
      </c>
      <c r="BK90" s="215">
        <f>ROUND(I90*H90,2)</f>
        <v>0</v>
      </c>
      <c r="BL90" s="16" t="s">
        <v>145</v>
      </c>
      <c r="BM90" s="214" t="s">
        <v>202</v>
      </c>
    </row>
    <row r="91" s="12" customFormat="1" ht="25.92" customHeight="1">
      <c r="A91" s="12"/>
      <c r="B91" s="187"/>
      <c r="C91" s="188"/>
      <c r="D91" s="189" t="s">
        <v>73</v>
      </c>
      <c r="E91" s="190" t="s">
        <v>633</v>
      </c>
      <c r="F91" s="190" t="s">
        <v>634</v>
      </c>
      <c r="G91" s="188"/>
      <c r="H91" s="188"/>
      <c r="I91" s="191"/>
      <c r="J91" s="192">
        <f>BK91</f>
        <v>0</v>
      </c>
      <c r="K91" s="188"/>
      <c r="L91" s="193"/>
      <c r="M91" s="194"/>
      <c r="N91" s="195"/>
      <c r="O91" s="195"/>
      <c r="P91" s="196">
        <f>SUM(P92:P111)</f>
        <v>0</v>
      </c>
      <c r="Q91" s="195"/>
      <c r="R91" s="196">
        <f>SUM(R92:R111)</f>
        <v>0</v>
      </c>
      <c r="S91" s="195"/>
      <c r="T91" s="197">
        <f>SUM(T92:T111)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8" t="s">
        <v>82</v>
      </c>
      <c r="AT91" s="199" t="s">
        <v>73</v>
      </c>
      <c r="AU91" s="199" t="s">
        <v>74</v>
      </c>
      <c r="AY91" s="198" t="s">
        <v>138</v>
      </c>
      <c r="BK91" s="200">
        <f>SUM(BK92:BK111)</f>
        <v>0</v>
      </c>
    </row>
    <row r="92" s="2" customFormat="1" ht="16.5" customHeight="1">
      <c r="A92" s="37"/>
      <c r="B92" s="38"/>
      <c r="C92" s="247" t="s">
        <v>165</v>
      </c>
      <c r="D92" s="247" t="s">
        <v>523</v>
      </c>
      <c r="E92" s="248" t="s">
        <v>635</v>
      </c>
      <c r="F92" s="249" t="s">
        <v>636</v>
      </c>
      <c r="G92" s="250" t="s">
        <v>228</v>
      </c>
      <c r="H92" s="251">
        <v>550</v>
      </c>
      <c r="I92" s="252"/>
      <c r="J92" s="253">
        <f>ROUND(I92*H92,2)</f>
        <v>0</v>
      </c>
      <c r="K92" s="249" t="s">
        <v>19</v>
      </c>
      <c r="L92" s="254"/>
      <c r="M92" s="255" t="s">
        <v>19</v>
      </c>
      <c r="N92" s="256" t="s">
        <v>45</v>
      </c>
      <c r="O92" s="83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4" t="s">
        <v>181</v>
      </c>
      <c r="AT92" s="214" t="s">
        <v>523</v>
      </c>
      <c r="AU92" s="214" t="s">
        <v>82</v>
      </c>
      <c r="AY92" s="16" t="s">
        <v>138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6" t="s">
        <v>82</v>
      </c>
      <c r="BK92" s="215">
        <f>ROUND(I92*H92,2)</f>
        <v>0</v>
      </c>
      <c r="BL92" s="16" t="s">
        <v>145</v>
      </c>
      <c r="BM92" s="214" t="s">
        <v>212</v>
      </c>
    </row>
    <row r="93" s="2" customFormat="1" ht="16.5" customHeight="1">
      <c r="A93" s="37"/>
      <c r="B93" s="38"/>
      <c r="C93" s="247" t="s">
        <v>170</v>
      </c>
      <c r="D93" s="247" t="s">
        <v>523</v>
      </c>
      <c r="E93" s="248" t="s">
        <v>637</v>
      </c>
      <c r="F93" s="249" t="s">
        <v>638</v>
      </c>
      <c r="G93" s="250" t="s">
        <v>228</v>
      </c>
      <c r="H93" s="251">
        <v>850</v>
      </c>
      <c r="I93" s="252"/>
      <c r="J93" s="253">
        <f>ROUND(I93*H93,2)</f>
        <v>0</v>
      </c>
      <c r="K93" s="249" t="s">
        <v>19</v>
      </c>
      <c r="L93" s="254"/>
      <c r="M93" s="255" t="s">
        <v>19</v>
      </c>
      <c r="N93" s="256" t="s">
        <v>45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181</v>
      </c>
      <c r="AT93" s="214" t="s">
        <v>523</v>
      </c>
      <c r="AU93" s="214" t="s">
        <v>82</v>
      </c>
      <c r="AY93" s="16" t="s">
        <v>138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82</v>
      </c>
      <c r="BK93" s="215">
        <f>ROUND(I93*H93,2)</f>
        <v>0</v>
      </c>
      <c r="BL93" s="16" t="s">
        <v>145</v>
      </c>
      <c r="BM93" s="214" t="s">
        <v>225</v>
      </c>
    </row>
    <row r="94" s="2" customFormat="1" ht="16.5" customHeight="1">
      <c r="A94" s="37"/>
      <c r="B94" s="38"/>
      <c r="C94" s="203" t="s">
        <v>175</v>
      </c>
      <c r="D94" s="203" t="s">
        <v>140</v>
      </c>
      <c r="E94" s="204" t="s">
        <v>639</v>
      </c>
      <c r="F94" s="205" t="s">
        <v>640</v>
      </c>
      <c r="G94" s="206" t="s">
        <v>443</v>
      </c>
      <c r="H94" s="207">
        <v>10</v>
      </c>
      <c r="I94" s="208"/>
      <c r="J94" s="209">
        <f>ROUND(I94*H94,2)</f>
        <v>0</v>
      </c>
      <c r="K94" s="205" t="s">
        <v>19</v>
      </c>
      <c r="L94" s="43"/>
      <c r="M94" s="210" t="s">
        <v>19</v>
      </c>
      <c r="N94" s="211" t="s">
        <v>45</v>
      </c>
      <c r="O94" s="83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4" t="s">
        <v>145</v>
      </c>
      <c r="AT94" s="214" t="s">
        <v>140</v>
      </c>
      <c r="AU94" s="214" t="s">
        <v>82</v>
      </c>
      <c r="AY94" s="16" t="s">
        <v>138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6" t="s">
        <v>82</v>
      </c>
      <c r="BK94" s="215">
        <f>ROUND(I94*H94,2)</f>
        <v>0</v>
      </c>
      <c r="BL94" s="16" t="s">
        <v>145</v>
      </c>
      <c r="BM94" s="214" t="s">
        <v>170</v>
      </c>
    </row>
    <row r="95" s="2" customFormat="1" ht="16.5" customHeight="1">
      <c r="A95" s="37"/>
      <c r="B95" s="38"/>
      <c r="C95" s="247" t="s">
        <v>181</v>
      </c>
      <c r="D95" s="247" t="s">
        <v>523</v>
      </c>
      <c r="E95" s="248" t="s">
        <v>641</v>
      </c>
      <c r="F95" s="249" t="s">
        <v>642</v>
      </c>
      <c r="G95" s="250" t="s">
        <v>228</v>
      </c>
      <c r="H95" s="251">
        <v>100</v>
      </c>
      <c r="I95" s="252"/>
      <c r="J95" s="253">
        <f>ROUND(I95*H95,2)</f>
        <v>0</v>
      </c>
      <c r="K95" s="249" t="s">
        <v>19</v>
      </c>
      <c r="L95" s="254"/>
      <c r="M95" s="255" t="s">
        <v>19</v>
      </c>
      <c r="N95" s="256" t="s">
        <v>45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181</v>
      </c>
      <c r="AT95" s="214" t="s">
        <v>523</v>
      </c>
      <c r="AU95" s="214" t="s">
        <v>82</v>
      </c>
      <c r="AY95" s="16" t="s">
        <v>138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82</v>
      </c>
      <c r="BK95" s="215">
        <f>ROUND(I95*H95,2)</f>
        <v>0</v>
      </c>
      <c r="BL95" s="16" t="s">
        <v>145</v>
      </c>
      <c r="BM95" s="214" t="s">
        <v>241</v>
      </c>
    </row>
    <row r="96" s="2" customFormat="1" ht="16.5" customHeight="1">
      <c r="A96" s="37"/>
      <c r="B96" s="38"/>
      <c r="C96" s="247" t="s">
        <v>187</v>
      </c>
      <c r="D96" s="247" t="s">
        <v>523</v>
      </c>
      <c r="E96" s="248" t="s">
        <v>643</v>
      </c>
      <c r="F96" s="249" t="s">
        <v>644</v>
      </c>
      <c r="G96" s="250" t="s">
        <v>228</v>
      </c>
      <c r="H96" s="251">
        <v>300</v>
      </c>
      <c r="I96" s="252"/>
      <c r="J96" s="253">
        <f>ROUND(I96*H96,2)</f>
        <v>0</v>
      </c>
      <c r="K96" s="249" t="s">
        <v>19</v>
      </c>
      <c r="L96" s="254"/>
      <c r="M96" s="255" t="s">
        <v>19</v>
      </c>
      <c r="N96" s="256" t="s">
        <v>45</v>
      </c>
      <c r="O96" s="83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181</v>
      </c>
      <c r="AT96" s="214" t="s">
        <v>523</v>
      </c>
      <c r="AU96" s="214" t="s">
        <v>82</v>
      </c>
      <c r="AY96" s="16" t="s">
        <v>138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82</v>
      </c>
      <c r="BK96" s="215">
        <f>ROUND(I96*H96,2)</f>
        <v>0</v>
      </c>
      <c r="BL96" s="16" t="s">
        <v>145</v>
      </c>
      <c r="BM96" s="214" t="s">
        <v>256</v>
      </c>
    </row>
    <row r="97" s="2" customFormat="1" ht="16.5" customHeight="1">
      <c r="A97" s="37"/>
      <c r="B97" s="38"/>
      <c r="C97" s="247" t="s">
        <v>192</v>
      </c>
      <c r="D97" s="247" t="s">
        <v>523</v>
      </c>
      <c r="E97" s="248" t="s">
        <v>645</v>
      </c>
      <c r="F97" s="249" t="s">
        <v>646</v>
      </c>
      <c r="G97" s="250" t="s">
        <v>443</v>
      </c>
      <c r="H97" s="251">
        <v>10</v>
      </c>
      <c r="I97" s="252"/>
      <c r="J97" s="253">
        <f>ROUND(I97*H97,2)</f>
        <v>0</v>
      </c>
      <c r="K97" s="249" t="s">
        <v>19</v>
      </c>
      <c r="L97" s="254"/>
      <c r="M97" s="255" t="s">
        <v>19</v>
      </c>
      <c r="N97" s="256" t="s">
        <v>45</v>
      </c>
      <c r="O97" s="83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4" t="s">
        <v>181</v>
      </c>
      <c r="AT97" s="214" t="s">
        <v>523</v>
      </c>
      <c r="AU97" s="214" t="s">
        <v>82</v>
      </c>
      <c r="AY97" s="16" t="s">
        <v>138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6" t="s">
        <v>82</v>
      </c>
      <c r="BK97" s="215">
        <f>ROUND(I97*H97,2)</f>
        <v>0</v>
      </c>
      <c r="BL97" s="16" t="s">
        <v>145</v>
      </c>
      <c r="BM97" s="214" t="s">
        <v>272</v>
      </c>
    </row>
    <row r="98" s="2" customFormat="1" ht="24.15" customHeight="1">
      <c r="A98" s="37"/>
      <c r="B98" s="38"/>
      <c r="C98" s="247" t="s">
        <v>197</v>
      </c>
      <c r="D98" s="247" t="s">
        <v>523</v>
      </c>
      <c r="E98" s="248" t="s">
        <v>647</v>
      </c>
      <c r="F98" s="249" t="s">
        <v>648</v>
      </c>
      <c r="G98" s="250" t="s">
        <v>228</v>
      </c>
      <c r="H98" s="251">
        <v>500</v>
      </c>
      <c r="I98" s="252"/>
      <c r="J98" s="253">
        <f>ROUND(I98*H98,2)</f>
        <v>0</v>
      </c>
      <c r="K98" s="249" t="s">
        <v>19</v>
      </c>
      <c r="L98" s="254"/>
      <c r="M98" s="255" t="s">
        <v>19</v>
      </c>
      <c r="N98" s="256" t="s">
        <v>45</v>
      </c>
      <c r="O98" s="83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181</v>
      </c>
      <c r="AT98" s="214" t="s">
        <v>523</v>
      </c>
      <c r="AU98" s="214" t="s">
        <v>82</v>
      </c>
      <c r="AY98" s="16" t="s">
        <v>138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82</v>
      </c>
      <c r="BK98" s="215">
        <f>ROUND(I98*H98,2)</f>
        <v>0</v>
      </c>
      <c r="BL98" s="16" t="s">
        <v>145</v>
      </c>
      <c r="BM98" s="214" t="s">
        <v>285</v>
      </c>
    </row>
    <row r="99" s="2" customFormat="1" ht="21.75" customHeight="1">
      <c r="A99" s="37"/>
      <c r="B99" s="38"/>
      <c r="C99" s="247" t="s">
        <v>202</v>
      </c>
      <c r="D99" s="247" t="s">
        <v>523</v>
      </c>
      <c r="E99" s="248" t="s">
        <v>649</v>
      </c>
      <c r="F99" s="249" t="s">
        <v>650</v>
      </c>
      <c r="G99" s="250" t="s">
        <v>523</v>
      </c>
      <c r="H99" s="251">
        <v>20</v>
      </c>
      <c r="I99" s="252"/>
      <c r="J99" s="253">
        <f>ROUND(I99*H99,2)</f>
        <v>0</v>
      </c>
      <c r="K99" s="249" t="s">
        <v>19</v>
      </c>
      <c r="L99" s="254"/>
      <c r="M99" s="255" t="s">
        <v>19</v>
      </c>
      <c r="N99" s="256" t="s">
        <v>45</v>
      </c>
      <c r="O99" s="83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4" t="s">
        <v>181</v>
      </c>
      <c r="AT99" s="214" t="s">
        <v>523</v>
      </c>
      <c r="AU99" s="214" t="s">
        <v>82</v>
      </c>
      <c r="AY99" s="16" t="s">
        <v>138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6" t="s">
        <v>82</v>
      </c>
      <c r="BK99" s="215">
        <f>ROUND(I99*H99,2)</f>
        <v>0</v>
      </c>
      <c r="BL99" s="16" t="s">
        <v>145</v>
      </c>
      <c r="BM99" s="214" t="s">
        <v>299</v>
      </c>
    </row>
    <row r="100" s="2" customFormat="1" ht="16.5" customHeight="1">
      <c r="A100" s="37"/>
      <c r="B100" s="38"/>
      <c r="C100" s="247" t="s">
        <v>207</v>
      </c>
      <c r="D100" s="247" t="s">
        <v>523</v>
      </c>
      <c r="E100" s="248" t="s">
        <v>651</v>
      </c>
      <c r="F100" s="249" t="s">
        <v>652</v>
      </c>
      <c r="G100" s="250" t="s">
        <v>443</v>
      </c>
      <c r="H100" s="251">
        <v>4</v>
      </c>
      <c r="I100" s="252"/>
      <c r="J100" s="253">
        <f>ROUND(I100*H100,2)</f>
        <v>0</v>
      </c>
      <c r="K100" s="249" t="s">
        <v>19</v>
      </c>
      <c r="L100" s="254"/>
      <c r="M100" s="255" t="s">
        <v>19</v>
      </c>
      <c r="N100" s="256" t="s">
        <v>45</v>
      </c>
      <c r="O100" s="83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181</v>
      </c>
      <c r="AT100" s="214" t="s">
        <v>523</v>
      </c>
      <c r="AU100" s="214" t="s">
        <v>82</v>
      </c>
      <c r="AY100" s="16" t="s">
        <v>138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82</v>
      </c>
      <c r="BK100" s="215">
        <f>ROUND(I100*H100,2)</f>
        <v>0</v>
      </c>
      <c r="BL100" s="16" t="s">
        <v>145</v>
      </c>
      <c r="BM100" s="214" t="s">
        <v>314</v>
      </c>
    </row>
    <row r="101" s="2" customFormat="1" ht="16.5" customHeight="1">
      <c r="A101" s="37"/>
      <c r="B101" s="38"/>
      <c r="C101" s="247" t="s">
        <v>212</v>
      </c>
      <c r="D101" s="247" t="s">
        <v>523</v>
      </c>
      <c r="E101" s="248" t="s">
        <v>653</v>
      </c>
      <c r="F101" s="249" t="s">
        <v>654</v>
      </c>
      <c r="G101" s="250" t="s">
        <v>443</v>
      </c>
      <c r="H101" s="251">
        <v>4</v>
      </c>
      <c r="I101" s="252"/>
      <c r="J101" s="253">
        <f>ROUND(I101*H101,2)</f>
        <v>0</v>
      </c>
      <c r="K101" s="249" t="s">
        <v>19</v>
      </c>
      <c r="L101" s="254"/>
      <c r="M101" s="255" t="s">
        <v>19</v>
      </c>
      <c r="N101" s="256" t="s">
        <v>45</v>
      </c>
      <c r="O101" s="83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4" t="s">
        <v>181</v>
      </c>
      <c r="AT101" s="214" t="s">
        <v>523</v>
      </c>
      <c r="AU101" s="214" t="s">
        <v>82</v>
      </c>
      <c r="AY101" s="16" t="s">
        <v>138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6" t="s">
        <v>82</v>
      </c>
      <c r="BK101" s="215">
        <f>ROUND(I101*H101,2)</f>
        <v>0</v>
      </c>
      <c r="BL101" s="16" t="s">
        <v>145</v>
      </c>
      <c r="BM101" s="214" t="s">
        <v>329</v>
      </c>
    </row>
    <row r="102" s="2" customFormat="1" ht="16.5" customHeight="1">
      <c r="A102" s="37"/>
      <c r="B102" s="38"/>
      <c r="C102" s="247" t="s">
        <v>8</v>
      </c>
      <c r="D102" s="247" t="s">
        <v>523</v>
      </c>
      <c r="E102" s="248" t="s">
        <v>655</v>
      </c>
      <c r="F102" s="249" t="s">
        <v>656</v>
      </c>
      <c r="G102" s="250" t="s">
        <v>443</v>
      </c>
      <c r="H102" s="251">
        <v>1</v>
      </c>
      <c r="I102" s="252"/>
      <c r="J102" s="253">
        <f>ROUND(I102*H102,2)</f>
        <v>0</v>
      </c>
      <c r="K102" s="249" t="s">
        <v>19</v>
      </c>
      <c r="L102" s="254"/>
      <c r="M102" s="255" t="s">
        <v>19</v>
      </c>
      <c r="N102" s="256" t="s">
        <v>45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181</v>
      </c>
      <c r="AT102" s="214" t="s">
        <v>523</v>
      </c>
      <c r="AU102" s="214" t="s">
        <v>82</v>
      </c>
      <c r="AY102" s="16" t="s">
        <v>138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82</v>
      </c>
      <c r="BK102" s="215">
        <f>ROUND(I102*H102,2)</f>
        <v>0</v>
      </c>
      <c r="BL102" s="16" t="s">
        <v>145</v>
      </c>
      <c r="BM102" s="214" t="s">
        <v>341</v>
      </c>
    </row>
    <row r="103" s="2" customFormat="1" ht="16.5" customHeight="1">
      <c r="A103" s="37"/>
      <c r="B103" s="38"/>
      <c r="C103" s="247" t="s">
        <v>225</v>
      </c>
      <c r="D103" s="247" t="s">
        <v>523</v>
      </c>
      <c r="E103" s="248" t="s">
        <v>657</v>
      </c>
      <c r="F103" s="249" t="s">
        <v>658</v>
      </c>
      <c r="G103" s="250" t="s">
        <v>443</v>
      </c>
      <c r="H103" s="251">
        <v>4</v>
      </c>
      <c r="I103" s="252"/>
      <c r="J103" s="253">
        <f>ROUND(I103*H103,2)</f>
        <v>0</v>
      </c>
      <c r="K103" s="249" t="s">
        <v>19</v>
      </c>
      <c r="L103" s="254"/>
      <c r="M103" s="255" t="s">
        <v>19</v>
      </c>
      <c r="N103" s="256" t="s">
        <v>45</v>
      </c>
      <c r="O103" s="83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4" t="s">
        <v>181</v>
      </c>
      <c r="AT103" s="214" t="s">
        <v>523</v>
      </c>
      <c r="AU103" s="214" t="s">
        <v>82</v>
      </c>
      <c r="AY103" s="16" t="s">
        <v>138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6" t="s">
        <v>82</v>
      </c>
      <c r="BK103" s="215">
        <f>ROUND(I103*H103,2)</f>
        <v>0</v>
      </c>
      <c r="BL103" s="16" t="s">
        <v>145</v>
      </c>
      <c r="BM103" s="214" t="s">
        <v>354</v>
      </c>
    </row>
    <row r="104" s="2" customFormat="1" ht="16.5" customHeight="1">
      <c r="A104" s="37"/>
      <c r="B104" s="38"/>
      <c r="C104" s="247" t="s">
        <v>235</v>
      </c>
      <c r="D104" s="247" t="s">
        <v>523</v>
      </c>
      <c r="E104" s="248" t="s">
        <v>659</v>
      </c>
      <c r="F104" s="249" t="s">
        <v>660</v>
      </c>
      <c r="G104" s="250" t="s">
        <v>443</v>
      </c>
      <c r="H104" s="251">
        <v>4</v>
      </c>
      <c r="I104" s="252"/>
      <c r="J104" s="253">
        <f>ROUND(I104*H104,2)</f>
        <v>0</v>
      </c>
      <c r="K104" s="249" t="s">
        <v>19</v>
      </c>
      <c r="L104" s="254"/>
      <c r="M104" s="255" t="s">
        <v>19</v>
      </c>
      <c r="N104" s="256" t="s">
        <v>45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181</v>
      </c>
      <c r="AT104" s="214" t="s">
        <v>523</v>
      </c>
      <c r="AU104" s="214" t="s">
        <v>82</v>
      </c>
      <c r="AY104" s="16" t="s">
        <v>138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82</v>
      </c>
      <c r="BK104" s="215">
        <f>ROUND(I104*H104,2)</f>
        <v>0</v>
      </c>
      <c r="BL104" s="16" t="s">
        <v>145</v>
      </c>
      <c r="BM104" s="214" t="s">
        <v>371</v>
      </c>
    </row>
    <row r="105" s="2" customFormat="1" ht="16.5" customHeight="1">
      <c r="A105" s="37"/>
      <c r="B105" s="38"/>
      <c r="C105" s="247" t="s">
        <v>241</v>
      </c>
      <c r="D105" s="247" t="s">
        <v>523</v>
      </c>
      <c r="E105" s="248" t="s">
        <v>661</v>
      </c>
      <c r="F105" s="249" t="s">
        <v>662</v>
      </c>
      <c r="G105" s="250" t="s">
        <v>443</v>
      </c>
      <c r="H105" s="251">
        <v>4</v>
      </c>
      <c r="I105" s="252"/>
      <c r="J105" s="253">
        <f>ROUND(I105*H105,2)</f>
        <v>0</v>
      </c>
      <c r="K105" s="249" t="s">
        <v>19</v>
      </c>
      <c r="L105" s="254"/>
      <c r="M105" s="255" t="s">
        <v>19</v>
      </c>
      <c r="N105" s="256" t="s">
        <v>45</v>
      </c>
      <c r="O105" s="83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4" t="s">
        <v>181</v>
      </c>
      <c r="AT105" s="214" t="s">
        <v>523</v>
      </c>
      <c r="AU105" s="214" t="s">
        <v>82</v>
      </c>
      <c r="AY105" s="16" t="s">
        <v>138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6" t="s">
        <v>82</v>
      </c>
      <c r="BK105" s="215">
        <f>ROUND(I105*H105,2)</f>
        <v>0</v>
      </c>
      <c r="BL105" s="16" t="s">
        <v>145</v>
      </c>
      <c r="BM105" s="214" t="s">
        <v>663</v>
      </c>
    </row>
    <row r="106" s="2" customFormat="1" ht="16.5" customHeight="1">
      <c r="A106" s="37"/>
      <c r="B106" s="38"/>
      <c r="C106" s="247" t="s">
        <v>250</v>
      </c>
      <c r="D106" s="247" t="s">
        <v>523</v>
      </c>
      <c r="E106" s="248" t="s">
        <v>664</v>
      </c>
      <c r="F106" s="249" t="s">
        <v>665</v>
      </c>
      <c r="G106" s="250" t="s">
        <v>443</v>
      </c>
      <c r="H106" s="251">
        <v>4</v>
      </c>
      <c r="I106" s="252"/>
      <c r="J106" s="253">
        <f>ROUND(I106*H106,2)</f>
        <v>0</v>
      </c>
      <c r="K106" s="249" t="s">
        <v>19</v>
      </c>
      <c r="L106" s="254"/>
      <c r="M106" s="255" t="s">
        <v>19</v>
      </c>
      <c r="N106" s="256" t="s">
        <v>45</v>
      </c>
      <c r="O106" s="83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181</v>
      </c>
      <c r="AT106" s="214" t="s">
        <v>523</v>
      </c>
      <c r="AU106" s="214" t="s">
        <v>82</v>
      </c>
      <c r="AY106" s="16" t="s">
        <v>138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82</v>
      </c>
      <c r="BK106" s="215">
        <f>ROUND(I106*H106,2)</f>
        <v>0</v>
      </c>
      <c r="BL106" s="16" t="s">
        <v>145</v>
      </c>
      <c r="BM106" s="214" t="s">
        <v>666</v>
      </c>
    </row>
    <row r="107" s="2" customFormat="1" ht="16.5" customHeight="1">
      <c r="A107" s="37"/>
      <c r="B107" s="38"/>
      <c r="C107" s="247" t="s">
        <v>256</v>
      </c>
      <c r="D107" s="247" t="s">
        <v>523</v>
      </c>
      <c r="E107" s="248" t="s">
        <v>667</v>
      </c>
      <c r="F107" s="249" t="s">
        <v>668</v>
      </c>
      <c r="G107" s="250" t="s">
        <v>443</v>
      </c>
      <c r="H107" s="251">
        <v>4</v>
      </c>
      <c r="I107" s="252"/>
      <c r="J107" s="253">
        <f>ROUND(I107*H107,2)</f>
        <v>0</v>
      </c>
      <c r="K107" s="249" t="s">
        <v>19</v>
      </c>
      <c r="L107" s="254"/>
      <c r="M107" s="255" t="s">
        <v>19</v>
      </c>
      <c r="N107" s="256" t="s">
        <v>45</v>
      </c>
      <c r="O107" s="83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181</v>
      </c>
      <c r="AT107" s="214" t="s">
        <v>523</v>
      </c>
      <c r="AU107" s="214" t="s">
        <v>82</v>
      </c>
      <c r="AY107" s="16" t="s">
        <v>138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82</v>
      </c>
      <c r="BK107" s="215">
        <f>ROUND(I107*H107,2)</f>
        <v>0</v>
      </c>
      <c r="BL107" s="16" t="s">
        <v>145</v>
      </c>
      <c r="BM107" s="214" t="s">
        <v>669</v>
      </c>
    </row>
    <row r="108" s="2" customFormat="1" ht="16.5" customHeight="1">
      <c r="A108" s="37"/>
      <c r="B108" s="38"/>
      <c r="C108" s="247" t="s">
        <v>7</v>
      </c>
      <c r="D108" s="247" t="s">
        <v>523</v>
      </c>
      <c r="E108" s="248" t="s">
        <v>670</v>
      </c>
      <c r="F108" s="249" t="s">
        <v>671</v>
      </c>
      <c r="G108" s="250" t="s">
        <v>443</v>
      </c>
      <c r="H108" s="251">
        <v>1</v>
      </c>
      <c r="I108" s="252"/>
      <c r="J108" s="253">
        <f>ROUND(I108*H108,2)</f>
        <v>0</v>
      </c>
      <c r="K108" s="249" t="s">
        <v>19</v>
      </c>
      <c r="L108" s="254"/>
      <c r="M108" s="255" t="s">
        <v>19</v>
      </c>
      <c r="N108" s="256" t="s">
        <v>45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181</v>
      </c>
      <c r="AT108" s="214" t="s">
        <v>523</v>
      </c>
      <c r="AU108" s="214" t="s">
        <v>82</v>
      </c>
      <c r="AY108" s="16" t="s">
        <v>138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82</v>
      </c>
      <c r="BK108" s="215">
        <f>ROUND(I108*H108,2)</f>
        <v>0</v>
      </c>
      <c r="BL108" s="16" t="s">
        <v>145</v>
      </c>
      <c r="BM108" s="214" t="s">
        <v>672</v>
      </c>
    </row>
    <row r="109" s="2" customFormat="1" ht="16.5" customHeight="1">
      <c r="A109" s="37"/>
      <c r="B109" s="38"/>
      <c r="C109" s="247" t="s">
        <v>272</v>
      </c>
      <c r="D109" s="247" t="s">
        <v>523</v>
      </c>
      <c r="E109" s="248" t="s">
        <v>673</v>
      </c>
      <c r="F109" s="249" t="s">
        <v>674</v>
      </c>
      <c r="G109" s="250" t="s">
        <v>443</v>
      </c>
      <c r="H109" s="251">
        <v>10</v>
      </c>
      <c r="I109" s="252"/>
      <c r="J109" s="253">
        <f>ROUND(I109*H109,2)</f>
        <v>0</v>
      </c>
      <c r="K109" s="249" t="s">
        <v>19</v>
      </c>
      <c r="L109" s="254"/>
      <c r="M109" s="255" t="s">
        <v>19</v>
      </c>
      <c r="N109" s="256" t="s">
        <v>45</v>
      </c>
      <c r="O109" s="83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4" t="s">
        <v>181</v>
      </c>
      <c r="AT109" s="214" t="s">
        <v>523</v>
      </c>
      <c r="AU109" s="214" t="s">
        <v>82</v>
      </c>
      <c r="AY109" s="16" t="s">
        <v>138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6" t="s">
        <v>82</v>
      </c>
      <c r="BK109" s="215">
        <f>ROUND(I109*H109,2)</f>
        <v>0</v>
      </c>
      <c r="BL109" s="16" t="s">
        <v>145</v>
      </c>
      <c r="BM109" s="214" t="s">
        <v>675</v>
      </c>
    </row>
    <row r="110" s="2" customFormat="1" ht="16.5" customHeight="1">
      <c r="A110" s="37"/>
      <c r="B110" s="38"/>
      <c r="C110" s="247" t="s">
        <v>278</v>
      </c>
      <c r="D110" s="247" t="s">
        <v>523</v>
      </c>
      <c r="E110" s="248" t="s">
        <v>676</v>
      </c>
      <c r="F110" s="249" t="s">
        <v>677</v>
      </c>
      <c r="G110" s="250" t="s">
        <v>443</v>
      </c>
      <c r="H110" s="251">
        <v>10</v>
      </c>
      <c r="I110" s="252"/>
      <c r="J110" s="253">
        <f>ROUND(I110*H110,2)</f>
        <v>0</v>
      </c>
      <c r="K110" s="249" t="s">
        <v>19</v>
      </c>
      <c r="L110" s="254"/>
      <c r="M110" s="255" t="s">
        <v>19</v>
      </c>
      <c r="N110" s="256" t="s">
        <v>45</v>
      </c>
      <c r="O110" s="83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181</v>
      </c>
      <c r="AT110" s="214" t="s">
        <v>523</v>
      </c>
      <c r="AU110" s="214" t="s">
        <v>82</v>
      </c>
      <c r="AY110" s="16" t="s">
        <v>138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82</v>
      </c>
      <c r="BK110" s="215">
        <f>ROUND(I110*H110,2)</f>
        <v>0</v>
      </c>
      <c r="BL110" s="16" t="s">
        <v>145</v>
      </c>
      <c r="BM110" s="214" t="s">
        <v>678</v>
      </c>
    </row>
    <row r="111" s="2" customFormat="1">
      <c r="A111" s="37"/>
      <c r="B111" s="38"/>
      <c r="C111" s="39"/>
      <c r="D111" s="223" t="s">
        <v>679</v>
      </c>
      <c r="E111" s="39"/>
      <c r="F111" s="261" t="s">
        <v>680</v>
      </c>
      <c r="G111" s="39"/>
      <c r="H111" s="39"/>
      <c r="I111" s="218"/>
      <c r="J111" s="39"/>
      <c r="K111" s="39"/>
      <c r="L111" s="43"/>
      <c r="M111" s="219"/>
      <c r="N111" s="220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679</v>
      </c>
      <c r="AU111" s="16" t="s">
        <v>82</v>
      </c>
    </row>
    <row r="112" s="12" customFormat="1" ht="25.92" customHeight="1">
      <c r="A112" s="12"/>
      <c r="B112" s="187"/>
      <c r="C112" s="188"/>
      <c r="D112" s="189" t="s">
        <v>73</v>
      </c>
      <c r="E112" s="190" t="s">
        <v>681</v>
      </c>
      <c r="F112" s="190" t="s">
        <v>682</v>
      </c>
      <c r="G112" s="188"/>
      <c r="H112" s="188"/>
      <c r="I112" s="191"/>
      <c r="J112" s="192">
        <f>BK112</f>
        <v>0</v>
      </c>
      <c r="K112" s="188"/>
      <c r="L112" s="193"/>
      <c r="M112" s="194"/>
      <c r="N112" s="195"/>
      <c r="O112" s="195"/>
      <c r="P112" s="196">
        <f>SUM(P113:P117)</f>
        <v>0</v>
      </c>
      <c r="Q112" s="195"/>
      <c r="R112" s="196">
        <f>SUM(R113:R117)</f>
        <v>0</v>
      </c>
      <c r="S112" s="195"/>
      <c r="T112" s="197">
        <f>SUM(T113:T117)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8" t="s">
        <v>82</v>
      </c>
      <c r="AT112" s="199" t="s">
        <v>73</v>
      </c>
      <c r="AU112" s="199" t="s">
        <v>74</v>
      </c>
      <c r="AY112" s="198" t="s">
        <v>138</v>
      </c>
      <c r="BK112" s="200">
        <f>SUM(BK113:BK117)</f>
        <v>0</v>
      </c>
    </row>
    <row r="113" s="2" customFormat="1" ht="16.5" customHeight="1">
      <c r="A113" s="37"/>
      <c r="B113" s="38"/>
      <c r="C113" s="247" t="s">
        <v>285</v>
      </c>
      <c r="D113" s="247" t="s">
        <v>523</v>
      </c>
      <c r="E113" s="248" t="s">
        <v>683</v>
      </c>
      <c r="F113" s="249" t="s">
        <v>684</v>
      </c>
      <c r="G113" s="250" t="s">
        <v>367</v>
      </c>
      <c r="H113" s="251">
        <v>2</v>
      </c>
      <c r="I113" s="252"/>
      <c r="J113" s="253">
        <f>ROUND(I113*H113,2)</f>
        <v>0</v>
      </c>
      <c r="K113" s="249" t="s">
        <v>19</v>
      </c>
      <c r="L113" s="254"/>
      <c r="M113" s="255" t="s">
        <v>19</v>
      </c>
      <c r="N113" s="256" t="s">
        <v>45</v>
      </c>
      <c r="O113" s="83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181</v>
      </c>
      <c r="AT113" s="214" t="s">
        <v>523</v>
      </c>
      <c r="AU113" s="214" t="s">
        <v>82</v>
      </c>
      <c r="AY113" s="16" t="s">
        <v>138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82</v>
      </c>
      <c r="BK113" s="215">
        <f>ROUND(I113*H113,2)</f>
        <v>0</v>
      </c>
      <c r="BL113" s="16" t="s">
        <v>145</v>
      </c>
      <c r="BM113" s="214" t="s">
        <v>685</v>
      </c>
    </row>
    <row r="114" s="2" customFormat="1" ht="16.5" customHeight="1">
      <c r="A114" s="37"/>
      <c r="B114" s="38"/>
      <c r="C114" s="247" t="s">
        <v>292</v>
      </c>
      <c r="D114" s="247" t="s">
        <v>523</v>
      </c>
      <c r="E114" s="248" t="s">
        <v>686</v>
      </c>
      <c r="F114" s="249" t="s">
        <v>687</v>
      </c>
      <c r="G114" s="250" t="s">
        <v>220</v>
      </c>
      <c r="H114" s="251">
        <v>2.1000000000000001</v>
      </c>
      <c r="I114" s="252"/>
      <c r="J114" s="253">
        <f>ROUND(I114*H114,2)</f>
        <v>0</v>
      </c>
      <c r="K114" s="249" t="s">
        <v>19</v>
      </c>
      <c r="L114" s="254"/>
      <c r="M114" s="255" t="s">
        <v>19</v>
      </c>
      <c r="N114" s="256" t="s">
        <v>45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181</v>
      </c>
      <c r="AT114" s="214" t="s">
        <v>523</v>
      </c>
      <c r="AU114" s="214" t="s">
        <v>82</v>
      </c>
      <c r="AY114" s="16" t="s">
        <v>138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82</v>
      </c>
      <c r="BK114" s="215">
        <f>ROUND(I114*H114,2)</f>
        <v>0</v>
      </c>
      <c r="BL114" s="16" t="s">
        <v>145</v>
      </c>
      <c r="BM114" s="214" t="s">
        <v>688</v>
      </c>
    </row>
    <row r="115" s="2" customFormat="1" ht="16.5" customHeight="1">
      <c r="A115" s="37"/>
      <c r="B115" s="38"/>
      <c r="C115" s="247" t="s">
        <v>299</v>
      </c>
      <c r="D115" s="247" t="s">
        <v>523</v>
      </c>
      <c r="E115" s="248" t="s">
        <v>689</v>
      </c>
      <c r="F115" s="249" t="s">
        <v>690</v>
      </c>
      <c r="G115" s="250" t="s">
        <v>443</v>
      </c>
      <c r="H115" s="251">
        <v>10</v>
      </c>
      <c r="I115" s="252"/>
      <c r="J115" s="253">
        <f>ROUND(I115*H115,2)</f>
        <v>0</v>
      </c>
      <c r="K115" s="249" t="s">
        <v>19</v>
      </c>
      <c r="L115" s="254"/>
      <c r="M115" s="255" t="s">
        <v>19</v>
      </c>
      <c r="N115" s="256" t="s">
        <v>45</v>
      </c>
      <c r="O115" s="83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4" t="s">
        <v>181</v>
      </c>
      <c r="AT115" s="214" t="s">
        <v>523</v>
      </c>
      <c r="AU115" s="214" t="s">
        <v>82</v>
      </c>
      <c r="AY115" s="16" t="s">
        <v>138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6" t="s">
        <v>82</v>
      </c>
      <c r="BK115" s="215">
        <f>ROUND(I115*H115,2)</f>
        <v>0</v>
      </c>
      <c r="BL115" s="16" t="s">
        <v>145</v>
      </c>
      <c r="BM115" s="214" t="s">
        <v>691</v>
      </c>
    </row>
    <row r="116" s="2" customFormat="1" ht="16.5" customHeight="1">
      <c r="A116" s="37"/>
      <c r="B116" s="38"/>
      <c r="C116" s="247" t="s">
        <v>306</v>
      </c>
      <c r="D116" s="247" t="s">
        <v>523</v>
      </c>
      <c r="E116" s="248" t="s">
        <v>692</v>
      </c>
      <c r="F116" s="249" t="s">
        <v>693</v>
      </c>
      <c r="G116" s="250" t="s">
        <v>220</v>
      </c>
      <c r="H116" s="251">
        <v>21</v>
      </c>
      <c r="I116" s="252"/>
      <c r="J116" s="253">
        <f>ROUND(I116*H116,2)</f>
        <v>0</v>
      </c>
      <c r="K116" s="249" t="s">
        <v>19</v>
      </c>
      <c r="L116" s="254"/>
      <c r="M116" s="255" t="s">
        <v>19</v>
      </c>
      <c r="N116" s="256" t="s">
        <v>45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181</v>
      </c>
      <c r="AT116" s="214" t="s">
        <v>523</v>
      </c>
      <c r="AU116" s="214" t="s">
        <v>82</v>
      </c>
      <c r="AY116" s="16" t="s">
        <v>138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82</v>
      </c>
      <c r="BK116" s="215">
        <f>ROUND(I116*H116,2)</f>
        <v>0</v>
      </c>
      <c r="BL116" s="16" t="s">
        <v>145</v>
      </c>
      <c r="BM116" s="214" t="s">
        <v>694</v>
      </c>
    </row>
    <row r="117" s="2" customFormat="1" ht="16.5" customHeight="1">
      <c r="A117" s="37"/>
      <c r="B117" s="38"/>
      <c r="C117" s="247" t="s">
        <v>314</v>
      </c>
      <c r="D117" s="247" t="s">
        <v>523</v>
      </c>
      <c r="E117" s="248" t="s">
        <v>695</v>
      </c>
      <c r="F117" s="249" t="s">
        <v>696</v>
      </c>
      <c r="G117" s="250" t="s">
        <v>228</v>
      </c>
      <c r="H117" s="251">
        <v>300</v>
      </c>
      <c r="I117" s="252"/>
      <c r="J117" s="253">
        <f>ROUND(I117*H117,2)</f>
        <v>0</v>
      </c>
      <c r="K117" s="249" t="s">
        <v>19</v>
      </c>
      <c r="L117" s="254"/>
      <c r="M117" s="255" t="s">
        <v>19</v>
      </c>
      <c r="N117" s="256" t="s">
        <v>45</v>
      </c>
      <c r="O117" s="83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4" t="s">
        <v>181</v>
      </c>
      <c r="AT117" s="214" t="s">
        <v>523</v>
      </c>
      <c r="AU117" s="214" t="s">
        <v>82</v>
      </c>
      <c r="AY117" s="16" t="s">
        <v>138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6" t="s">
        <v>82</v>
      </c>
      <c r="BK117" s="215">
        <f>ROUND(I117*H117,2)</f>
        <v>0</v>
      </c>
      <c r="BL117" s="16" t="s">
        <v>145</v>
      </c>
      <c r="BM117" s="214" t="s">
        <v>697</v>
      </c>
    </row>
    <row r="118" s="12" customFormat="1" ht="25.92" customHeight="1">
      <c r="A118" s="12"/>
      <c r="B118" s="187"/>
      <c r="C118" s="188"/>
      <c r="D118" s="189" t="s">
        <v>73</v>
      </c>
      <c r="E118" s="190" t="s">
        <v>698</v>
      </c>
      <c r="F118" s="190" t="s">
        <v>699</v>
      </c>
      <c r="G118" s="188"/>
      <c r="H118" s="188"/>
      <c r="I118" s="191"/>
      <c r="J118" s="192">
        <f>BK118</f>
        <v>0</v>
      </c>
      <c r="K118" s="188"/>
      <c r="L118" s="193"/>
      <c r="M118" s="194"/>
      <c r="N118" s="195"/>
      <c r="O118" s="195"/>
      <c r="P118" s="196">
        <f>SUM(P119:P140)</f>
        <v>0</v>
      </c>
      <c r="Q118" s="195"/>
      <c r="R118" s="196">
        <f>SUM(R119:R140)</f>
        <v>0</v>
      </c>
      <c r="S118" s="195"/>
      <c r="T118" s="197">
        <f>SUM(T119:T140)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98" t="s">
        <v>82</v>
      </c>
      <c r="AT118" s="199" t="s">
        <v>73</v>
      </c>
      <c r="AU118" s="199" t="s">
        <v>74</v>
      </c>
      <c r="AY118" s="198" t="s">
        <v>138</v>
      </c>
      <c r="BK118" s="200">
        <f>SUM(BK119:BK140)</f>
        <v>0</v>
      </c>
    </row>
    <row r="119" s="2" customFormat="1" ht="16.5" customHeight="1">
      <c r="A119" s="37"/>
      <c r="B119" s="38"/>
      <c r="C119" s="203" t="s">
        <v>320</v>
      </c>
      <c r="D119" s="203" t="s">
        <v>140</v>
      </c>
      <c r="E119" s="204" t="s">
        <v>700</v>
      </c>
      <c r="F119" s="205" t="s">
        <v>701</v>
      </c>
      <c r="G119" s="206" t="s">
        <v>228</v>
      </c>
      <c r="H119" s="207">
        <v>550</v>
      </c>
      <c r="I119" s="208"/>
      <c r="J119" s="209">
        <f>ROUND(I119*H119,2)</f>
        <v>0</v>
      </c>
      <c r="K119" s="205" t="s">
        <v>19</v>
      </c>
      <c r="L119" s="43"/>
      <c r="M119" s="210" t="s">
        <v>19</v>
      </c>
      <c r="N119" s="211" t="s">
        <v>45</v>
      </c>
      <c r="O119" s="83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4" t="s">
        <v>145</v>
      </c>
      <c r="AT119" s="214" t="s">
        <v>140</v>
      </c>
      <c r="AU119" s="214" t="s">
        <v>82</v>
      </c>
      <c r="AY119" s="16" t="s">
        <v>138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6" t="s">
        <v>82</v>
      </c>
      <c r="BK119" s="215">
        <f>ROUND(I119*H119,2)</f>
        <v>0</v>
      </c>
      <c r="BL119" s="16" t="s">
        <v>145</v>
      </c>
      <c r="BM119" s="214" t="s">
        <v>702</v>
      </c>
    </row>
    <row r="120" s="2" customFormat="1" ht="16.5" customHeight="1">
      <c r="A120" s="37"/>
      <c r="B120" s="38"/>
      <c r="C120" s="203" t="s">
        <v>329</v>
      </c>
      <c r="D120" s="203" t="s">
        <v>140</v>
      </c>
      <c r="E120" s="204" t="s">
        <v>700</v>
      </c>
      <c r="F120" s="205" t="s">
        <v>701</v>
      </c>
      <c r="G120" s="206" t="s">
        <v>228</v>
      </c>
      <c r="H120" s="207">
        <v>850</v>
      </c>
      <c r="I120" s="208"/>
      <c r="J120" s="209">
        <f>ROUND(I120*H120,2)</f>
        <v>0</v>
      </c>
      <c r="K120" s="205" t="s">
        <v>19</v>
      </c>
      <c r="L120" s="43"/>
      <c r="M120" s="210" t="s">
        <v>19</v>
      </c>
      <c r="N120" s="211" t="s">
        <v>45</v>
      </c>
      <c r="O120" s="83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145</v>
      </c>
      <c r="AT120" s="214" t="s">
        <v>140</v>
      </c>
      <c r="AU120" s="214" t="s">
        <v>82</v>
      </c>
      <c r="AY120" s="16" t="s">
        <v>138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82</v>
      </c>
      <c r="BK120" s="215">
        <f>ROUND(I120*H120,2)</f>
        <v>0</v>
      </c>
      <c r="BL120" s="16" t="s">
        <v>145</v>
      </c>
      <c r="BM120" s="214" t="s">
        <v>703</v>
      </c>
    </row>
    <row r="121" s="2" customFormat="1" ht="16.5" customHeight="1">
      <c r="A121" s="37"/>
      <c r="B121" s="38"/>
      <c r="C121" s="203" t="s">
        <v>335</v>
      </c>
      <c r="D121" s="203" t="s">
        <v>140</v>
      </c>
      <c r="E121" s="204" t="s">
        <v>704</v>
      </c>
      <c r="F121" s="205" t="s">
        <v>705</v>
      </c>
      <c r="G121" s="206" t="s">
        <v>228</v>
      </c>
      <c r="H121" s="207">
        <v>100</v>
      </c>
      <c r="I121" s="208"/>
      <c r="J121" s="209">
        <f>ROUND(I121*H121,2)</f>
        <v>0</v>
      </c>
      <c r="K121" s="205" t="s">
        <v>19</v>
      </c>
      <c r="L121" s="43"/>
      <c r="M121" s="210" t="s">
        <v>19</v>
      </c>
      <c r="N121" s="211" t="s">
        <v>45</v>
      </c>
      <c r="O121" s="83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4" t="s">
        <v>145</v>
      </c>
      <c r="AT121" s="214" t="s">
        <v>140</v>
      </c>
      <c r="AU121" s="214" t="s">
        <v>82</v>
      </c>
      <c r="AY121" s="16" t="s">
        <v>138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82</v>
      </c>
      <c r="BK121" s="215">
        <f>ROUND(I121*H121,2)</f>
        <v>0</v>
      </c>
      <c r="BL121" s="16" t="s">
        <v>145</v>
      </c>
      <c r="BM121" s="214" t="s">
        <v>706</v>
      </c>
    </row>
    <row r="122" s="2" customFormat="1" ht="21.75" customHeight="1">
      <c r="A122" s="37"/>
      <c r="B122" s="38"/>
      <c r="C122" s="203" t="s">
        <v>341</v>
      </c>
      <c r="D122" s="203" t="s">
        <v>140</v>
      </c>
      <c r="E122" s="204" t="s">
        <v>707</v>
      </c>
      <c r="F122" s="205" t="s">
        <v>708</v>
      </c>
      <c r="G122" s="206" t="s">
        <v>443</v>
      </c>
      <c r="H122" s="207">
        <v>21</v>
      </c>
      <c r="I122" s="208"/>
      <c r="J122" s="209">
        <f>ROUND(I122*H122,2)</f>
        <v>0</v>
      </c>
      <c r="K122" s="205" t="s">
        <v>19</v>
      </c>
      <c r="L122" s="43"/>
      <c r="M122" s="210" t="s">
        <v>19</v>
      </c>
      <c r="N122" s="211" t="s">
        <v>45</v>
      </c>
      <c r="O122" s="83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4" t="s">
        <v>145</v>
      </c>
      <c r="AT122" s="214" t="s">
        <v>140</v>
      </c>
      <c r="AU122" s="214" t="s">
        <v>82</v>
      </c>
      <c r="AY122" s="16" t="s">
        <v>138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6" t="s">
        <v>82</v>
      </c>
      <c r="BK122" s="215">
        <f>ROUND(I122*H122,2)</f>
        <v>0</v>
      </c>
      <c r="BL122" s="16" t="s">
        <v>145</v>
      </c>
      <c r="BM122" s="214" t="s">
        <v>709</v>
      </c>
    </row>
    <row r="123" s="2" customFormat="1" ht="21.75" customHeight="1">
      <c r="A123" s="37"/>
      <c r="B123" s="38"/>
      <c r="C123" s="203" t="s">
        <v>348</v>
      </c>
      <c r="D123" s="203" t="s">
        <v>140</v>
      </c>
      <c r="E123" s="204" t="s">
        <v>710</v>
      </c>
      <c r="F123" s="205" t="s">
        <v>711</v>
      </c>
      <c r="G123" s="206" t="s">
        <v>228</v>
      </c>
      <c r="H123" s="207">
        <v>300</v>
      </c>
      <c r="I123" s="208"/>
      <c r="J123" s="209">
        <f>ROUND(I123*H123,2)</f>
        <v>0</v>
      </c>
      <c r="K123" s="205" t="s">
        <v>19</v>
      </c>
      <c r="L123" s="43"/>
      <c r="M123" s="210" t="s">
        <v>19</v>
      </c>
      <c r="N123" s="211" t="s">
        <v>45</v>
      </c>
      <c r="O123" s="83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145</v>
      </c>
      <c r="AT123" s="214" t="s">
        <v>140</v>
      </c>
      <c r="AU123" s="214" t="s">
        <v>82</v>
      </c>
      <c r="AY123" s="16" t="s">
        <v>138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82</v>
      </c>
      <c r="BK123" s="215">
        <f>ROUND(I123*H123,2)</f>
        <v>0</v>
      </c>
      <c r="BL123" s="16" t="s">
        <v>145</v>
      </c>
      <c r="BM123" s="214" t="s">
        <v>712</v>
      </c>
    </row>
    <row r="124" s="2" customFormat="1" ht="16.5" customHeight="1">
      <c r="A124" s="37"/>
      <c r="B124" s="38"/>
      <c r="C124" s="203" t="s">
        <v>354</v>
      </c>
      <c r="D124" s="203" t="s">
        <v>140</v>
      </c>
      <c r="E124" s="204" t="s">
        <v>713</v>
      </c>
      <c r="F124" s="205" t="s">
        <v>714</v>
      </c>
      <c r="G124" s="206" t="s">
        <v>443</v>
      </c>
      <c r="H124" s="207">
        <v>10</v>
      </c>
      <c r="I124" s="208"/>
      <c r="J124" s="209">
        <f>ROUND(I124*H124,2)</f>
        <v>0</v>
      </c>
      <c r="K124" s="205" t="s">
        <v>19</v>
      </c>
      <c r="L124" s="43"/>
      <c r="M124" s="210" t="s">
        <v>19</v>
      </c>
      <c r="N124" s="211" t="s">
        <v>45</v>
      </c>
      <c r="O124" s="83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4" t="s">
        <v>145</v>
      </c>
      <c r="AT124" s="214" t="s">
        <v>140</v>
      </c>
      <c r="AU124" s="214" t="s">
        <v>82</v>
      </c>
      <c r="AY124" s="16" t="s">
        <v>138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6" t="s">
        <v>82</v>
      </c>
      <c r="BK124" s="215">
        <f>ROUND(I124*H124,2)</f>
        <v>0</v>
      </c>
      <c r="BL124" s="16" t="s">
        <v>145</v>
      </c>
      <c r="BM124" s="214" t="s">
        <v>715</v>
      </c>
    </row>
    <row r="125" s="2" customFormat="1" ht="16.5" customHeight="1">
      <c r="A125" s="37"/>
      <c r="B125" s="38"/>
      <c r="C125" s="203" t="s">
        <v>364</v>
      </c>
      <c r="D125" s="203" t="s">
        <v>140</v>
      </c>
      <c r="E125" s="204" t="s">
        <v>716</v>
      </c>
      <c r="F125" s="205" t="s">
        <v>717</v>
      </c>
      <c r="G125" s="206" t="s">
        <v>228</v>
      </c>
      <c r="H125" s="207">
        <v>500</v>
      </c>
      <c r="I125" s="208"/>
      <c r="J125" s="209">
        <f>ROUND(I125*H125,2)</f>
        <v>0</v>
      </c>
      <c r="K125" s="205" t="s">
        <v>19</v>
      </c>
      <c r="L125" s="43"/>
      <c r="M125" s="210" t="s">
        <v>19</v>
      </c>
      <c r="N125" s="211" t="s">
        <v>45</v>
      </c>
      <c r="O125" s="83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145</v>
      </c>
      <c r="AT125" s="214" t="s">
        <v>140</v>
      </c>
      <c r="AU125" s="214" t="s">
        <v>82</v>
      </c>
      <c r="AY125" s="16" t="s">
        <v>138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82</v>
      </c>
      <c r="BK125" s="215">
        <f>ROUND(I125*H125,2)</f>
        <v>0</v>
      </c>
      <c r="BL125" s="16" t="s">
        <v>145</v>
      </c>
      <c r="BM125" s="214" t="s">
        <v>718</v>
      </c>
    </row>
    <row r="126" s="2" customFormat="1" ht="16.5" customHeight="1">
      <c r="A126" s="37"/>
      <c r="B126" s="38"/>
      <c r="C126" s="203" t="s">
        <v>371</v>
      </c>
      <c r="D126" s="203" t="s">
        <v>140</v>
      </c>
      <c r="E126" s="204" t="s">
        <v>719</v>
      </c>
      <c r="F126" s="205" t="s">
        <v>720</v>
      </c>
      <c r="G126" s="206" t="s">
        <v>228</v>
      </c>
      <c r="H126" s="207">
        <v>20</v>
      </c>
      <c r="I126" s="208"/>
      <c r="J126" s="209">
        <f>ROUND(I126*H126,2)</f>
        <v>0</v>
      </c>
      <c r="K126" s="205" t="s">
        <v>19</v>
      </c>
      <c r="L126" s="43"/>
      <c r="M126" s="210" t="s">
        <v>19</v>
      </c>
      <c r="N126" s="211" t="s">
        <v>45</v>
      </c>
      <c r="O126" s="83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4" t="s">
        <v>145</v>
      </c>
      <c r="AT126" s="214" t="s">
        <v>140</v>
      </c>
      <c r="AU126" s="214" t="s">
        <v>82</v>
      </c>
      <c r="AY126" s="16" t="s">
        <v>138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82</v>
      </c>
      <c r="BK126" s="215">
        <f>ROUND(I126*H126,2)</f>
        <v>0</v>
      </c>
      <c r="BL126" s="16" t="s">
        <v>145</v>
      </c>
      <c r="BM126" s="214" t="s">
        <v>721</v>
      </c>
    </row>
    <row r="127" s="2" customFormat="1" ht="16.5" customHeight="1">
      <c r="A127" s="37"/>
      <c r="B127" s="38"/>
      <c r="C127" s="203" t="s">
        <v>722</v>
      </c>
      <c r="D127" s="203" t="s">
        <v>140</v>
      </c>
      <c r="E127" s="204" t="s">
        <v>723</v>
      </c>
      <c r="F127" s="205" t="s">
        <v>724</v>
      </c>
      <c r="G127" s="206" t="s">
        <v>443</v>
      </c>
      <c r="H127" s="207">
        <v>4</v>
      </c>
      <c r="I127" s="208"/>
      <c r="J127" s="209">
        <f>ROUND(I127*H127,2)</f>
        <v>0</v>
      </c>
      <c r="K127" s="205" t="s">
        <v>19</v>
      </c>
      <c r="L127" s="43"/>
      <c r="M127" s="210" t="s">
        <v>19</v>
      </c>
      <c r="N127" s="211" t="s">
        <v>45</v>
      </c>
      <c r="O127" s="83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4" t="s">
        <v>145</v>
      </c>
      <c r="AT127" s="214" t="s">
        <v>140</v>
      </c>
      <c r="AU127" s="214" t="s">
        <v>82</v>
      </c>
      <c r="AY127" s="16" t="s">
        <v>138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82</v>
      </c>
      <c r="BK127" s="215">
        <f>ROUND(I127*H127,2)</f>
        <v>0</v>
      </c>
      <c r="BL127" s="16" t="s">
        <v>145</v>
      </c>
      <c r="BM127" s="214" t="s">
        <v>725</v>
      </c>
    </row>
    <row r="128" s="2" customFormat="1" ht="16.5" customHeight="1">
      <c r="A128" s="37"/>
      <c r="B128" s="38"/>
      <c r="C128" s="203" t="s">
        <v>663</v>
      </c>
      <c r="D128" s="203" t="s">
        <v>140</v>
      </c>
      <c r="E128" s="204" t="s">
        <v>726</v>
      </c>
      <c r="F128" s="205" t="s">
        <v>727</v>
      </c>
      <c r="G128" s="206" t="s">
        <v>443</v>
      </c>
      <c r="H128" s="207">
        <v>1</v>
      </c>
      <c r="I128" s="208"/>
      <c r="J128" s="209">
        <f>ROUND(I128*H128,2)</f>
        <v>0</v>
      </c>
      <c r="K128" s="205" t="s">
        <v>19</v>
      </c>
      <c r="L128" s="43"/>
      <c r="M128" s="210" t="s">
        <v>19</v>
      </c>
      <c r="N128" s="211" t="s">
        <v>45</v>
      </c>
      <c r="O128" s="83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4" t="s">
        <v>145</v>
      </c>
      <c r="AT128" s="214" t="s">
        <v>140</v>
      </c>
      <c r="AU128" s="214" t="s">
        <v>82</v>
      </c>
      <c r="AY128" s="16" t="s">
        <v>138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6" t="s">
        <v>82</v>
      </c>
      <c r="BK128" s="215">
        <f>ROUND(I128*H128,2)</f>
        <v>0</v>
      </c>
      <c r="BL128" s="16" t="s">
        <v>145</v>
      </c>
      <c r="BM128" s="214" t="s">
        <v>728</v>
      </c>
    </row>
    <row r="129" s="2" customFormat="1" ht="16.5" customHeight="1">
      <c r="A129" s="37"/>
      <c r="B129" s="38"/>
      <c r="C129" s="203" t="s">
        <v>729</v>
      </c>
      <c r="D129" s="203" t="s">
        <v>140</v>
      </c>
      <c r="E129" s="204" t="s">
        <v>730</v>
      </c>
      <c r="F129" s="205" t="s">
        <v>731</v>
      </c>
      <c r="G129" s="206" t="s">
        <v>443</v>
      </c>
      <c r="H129" s="207">
        <v>4</v>
      </c>
      <c r="I129" s="208"/>
      <c r="J129" s="209">
        <f>ROUND(I129*H129,2)</f>
        <v>0</v>
      </c>
      <c r="K129" s="205" t="s">
        <v>19</v>
      </c>
      <c r="L129" s="43"/>
      <c r="M129" s="210" t="s">
        <v>19</v>
      </c>
      <c r="N129" s="211" t="s">
        <v>45</v>
      </c>
      <c r="O129" s="83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145</v>
      </c>
      <c r="AT129" s="214" t="s">
        <v>140</v>
      </c>
      <c r="AU129" s="214" t="s">
        <v>82</v>
      </c>
      <c r="AY129" s="16" t="s">
        <v>138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82</v>
      </c>
      <c r="BK129" s="215">
        <f>ROUND(I129*H129,2)</f>
        <v>0</v>
      </c>
      <c r="BL129" s="16" t="s">
        <v>145</v>
      </c>
      <c r="BM129" s="214" t="s">
        <v>732</v>
      </c>
    </row>
    <row r="130" s="2" customFormat="1" ht="21.75" customHeight="1">
      <c r="A130" s="37"/>
      <c r="B130" s="38"/>
      <c r="C130" s="203" t="s">
        <v>666</v>
      </c>
      <c r="D130" s="203" t="s">
        <v>140</v>
      </c>
      <c r="E130" s="204" t="s">
        <v>733</v>
      </c>
      <c r="F130" s="205" t="s">
        <v>734</v>
      </c>
      <c r="G130" s="206" t="s">
        <v>443</v>
      </c>
      <c r="H130" s="207">
        <v>4</v>
      </c>
      <c r="I130" s="208"/>
      <c r="J130" s="209">
        <f>ROUND(I130*H130,2)</f>
        <v>0</v>
      </c>
      <c r="K130" s="205" t="s">
        <v>19</v>
      </c>
      <c r="L130" s="43"/>
      <c r="M130" s="210" t="s">
        <v>19</v>
      </c>
      <c r="N130" s="211" t="s">
        <v>45</v>
      </c>
      <c r="O130" s="83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4" t="s">
        <v>145</v>
      </c>
      <c r="AT130" s="214" t="s">
        <v>140</v>
      </c>
      <c r="AU130" s="214" t="s">
        <v>82</v>
      </c>
      <c r="AY130" s="16" t="s">
        <v>138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6" t="s">
        <v>82</v>
      </c>
      <c r="BK130" s="215">
        <f>ROUND(I130*H130,2)</f>
        <v>0</v>
      </c>
      <c r="BL130" s="16" t="s">
        <v>145</v>
      </c>
      <c r="BM130" s="214" t="s">
        <v>735</v>
      </c>
    </row>
    <row r="131" s="2" customFormat="1" ht="16.5" customHeight="1">
      <c r="A131" s="37"/>
      <c r="B131" s="38"/>
      <c r="C131" s="203" t="s">
        <v>736</v>
      </c>
      <c r="D131" s="203" t="s">
        <v>140</v>
      </c>
      <c r="E131" s="204" t="s">
        <v>737</v>
      </c>
      <c r="F131" s="205" t="s">
        <v>738</v>
      </c>
      <c r="G131" s="206" t="s">
        <v>443</v>
      </c>
      <c r="H131" s="207">
        <v>4</v>
      </c>
      <c r="I131" s="208"/>
      <c r="J131" s="209">
        <f>ROUND(I131*H131,2)</f>
        <v>0</v>
      </c>
      <c r="K131" s="205" t="s">
        <v>19</v>
      </c>
      <c r="L131" s="43"/>
      <c r="M131" s="210" t="s">
        <v>19</v>
      </c>
      <c r="N131" s="211" t="s">
        <v>45</v>
      </c>
      <c r="O131" s="83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4" t="s">
        <v>145</v>
      </c>
      <c r="AT131" s="214" t="s">
        <v>140</v>
      </c>
      <c r="AU131" s="214" t="s">
        <v>82</v>
      </c>
      <c r="AY131" s="16" t="s">
        <v>138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82</v>
      </c>
      <c r="BK131" s="215">
        <f>ROUND(I131*H131,2)</f>
        <v>0</v>
      </c>
      <c r="BL131" s="16" t="s">
        <v>145</v>
      </c>
      <c r="BM131" s="214" t="s">
        <v>739</v>
      </c>
    </row>
    <row r="132" s="2" customFormat="1" ht="21.75" customHeight="1">
      <c r="A132" s="37"/>
      <c r="B132" s="38"/>
      <c r="C132" s="203" t="s">
        <v>669</v>
      </c>
      <c r="D132" s="203" t="s">
        <v>140</v>
      </c>
      <c r="E132" s="204" t="s">
        <v>740</v>
      </c>
      <c r="F132" s="205" t="s">
        <v>741</v>
      </c>
      <c r="G132" s="206" t="s">
        <v>443</v>
      </c>
      <c r="H132" s="207">
        <v>4</v>
      </c>
      <c r="I132" s="208"/>
      <c r="J132" s="209">
        <f>ROUND(I132*H132,2)</f>
        <v>0</v>
      </c>
      <c r="K132" s="205" t="s">
        <v>19</v>
      </c>
      <c r="L132" s="43"/>
      <c r="M132" s="210" t="s">
        <v>19</v>
      </c>
      <c r="N132" s="211" t="s">
        <v>45</v>
      </c>
      <c r="O132" s="83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4" t="s">
        <v>145</v>
      </c>
      <c r="AT132" s="214" t="s">
        <v>140</v>
      </c>
      <c r="AU132" s="214" t="s">
        <v>82</v>
      </c>
      <c r="AY132" s="16" t="s">
        <v>138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6" t="s">
        <v>82</v>
      </c>
      <c r="BK132" s="215">
        <f>ROUND(I132*H132,2)</f>
        <v>0</v>
      </c>
      <c r="BL132" s="16" t="s">
        <v>145</v>
      </c>
      <c r="BM132" s="214" t="s">
        <v>742</v>
      </c>
    </row>
    <row r="133" s="2" customFormat="1" ht="16.5" customHeight="1">
      <c r="A133" s="37"/>
      <c r="B133" s="38"/>
      <c r="C133" s="203" t="s">
        <v>743</v>
      </c>
      <c r="D133" s="203" t="s">
        <v>140</v>
      </c>
      <c r="E133" s="204" t="s">
        <v>737</v>
      </c>
      <c r="F133" s="205" t="s">
        <v>738</v>
      </c>
      <c r="G133" s="206" t="s">
        <v>443</v>
      </c>
      <c r="H133" s="207">
        <v>4</v>
      </c>
      <c r="I133" s="208"/>
      <c r="J133" s="209">
        <f>ROUND(I133*H133,2)</f>
        <v>0</v>
      </c>
      <c r="K133" s="205" t="s">
        <v>19</v>
      </c>
      <c r="L133" s="43"/>
      <c r="M133" s="210" t="s">
        <v>19</v>
      </c>
      <c r="N133" s="211" t="s">
        <v>45</v>
      </c>
      <c r="O133" s="83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145</v>
      </c>
      <c r="AT133" s="214" t="s">
        <v>140</v>
      </c>
      <c r="AU133" s="214" t="s">
        <v>82</v>
      </c>
      <c r="AY133" s="16" t="s">
        <v>138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82</v>
      </c>
      <c r="BK133" s="215">
        <f>ROUND(I133*H133,2)</f>
        <v>0</v>
      </c>
      <c r="BL133" s="16" t="s">
        <v>145</v>
      </c>
      <c r="BM133" s="214" t="s">
        <v>744</v>
      </c>
    </row>
    <row r="134" s="2" customFormat="1" ht="21.75" customHeight="1">
      <c r="A134" s="37"/>
      <c r="B134" s="38"/>
      <c r="C134" s="203" t="s">
        <v>672</v>
      </c>
      <c r="D134" s="203" t="s">
        <v>140</v>
      </c>
      <c r="E134" s="204" t="s">
        <v>740</v>
      </c>
      <c r="F134" s="205" t="s">
        <v>741</v>
      </c>
      <c r="G134" s="206" t="s">
        <v>443</v>
      </c>
      <c r="H134" s="207">
        <v>4</v>
      </c>
      <c r="I134" s="208"/>
      <c r="J134" s="209">
        <f>ROUND(I134*H134,2)</f>
        <v>0</v>
      </c>
      <c r="K134" s="205" t="s">
        <v>19</v>
      </c>
      <c r="L134" s="43"/>
      <c r="M134" s="210" t="s">
        <v>19</v>
      </c>
      <c r="N134" s="211" t="s">
        <v>45</v>
      </c>
      <c r="O134" s="83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4" t="s">
        <v>145</v>
      </c>
      <c r="AT134" s="214" t="s">
        <v>140</v>
      </c>
      <c r="AU134" s="214" t="s">
        <v>82</v>
      </c>
      <c r="AY134" s="16" t="s">
        <v>138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6" t="s">
        <v>82</v>
      </c>
      <c r="BK134" s="215">
        <f>ROUND(I134*H134,2)</f>
        <v>0</v>
      </c>
      <c r="BL134" s="16" t="s">
        <v>145</v>
      </c>
      <c r="BM134" s="214" t="s">
        <v>745</v>
      </c>
    </row>
    <row r="135" s="2" customFormat="1" ht="16.5" customHeight="1">
      <c r="A135" s="37"/>
      <c r="B135" s="38"/>
      <c r="C135" s="203" t="s">
        <v>746</v>
      </c>
      <c r="D135" s="203" t="s">
        <v>140</v>
      </c>
      <c r="E135" s="204" t="s">
        <v>747</v>
      </c>
      <c r="F135" s="205" t="s">
        <v>748</v>
      </c>
      <c r="G135" s="206" t="s">
        <v>443</v>
      </c>
      <c r="H135" s="207">
        <v>30</v>
      </c>
      <c r="I135" s="208"/>
      <c r="J135" s="209">
        <f>ROUND(I135*H135,2)</f>
        <v>0</v>
      </c>
      <c r="K135" s="205" t="s">
        <v>19</v>
      </c>
      <c r="L135" s="43"/>
      <c r="M135" s="210" t="s">
        <v>19</v>
      </c>
      <c r="N135" s="211" t="s">
        <v>45</v>
      </c>
      <c r="O135" s="83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4" t="s">
        <v>145</v>
      </c>
      <c r="AT135" s="214" t="s">
        <v>140</v>
      </c>
      <c r="AU135" s="214" t="s">
        <v>82</v>
      </c>
      <c r="AY135" s="16" t="s">
        <v>138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82</v>
      </c>
      <c r="BK135" s="215">
        <f>ROUND(I135*H135,2)</f>
        <v>0</v>
      </c>
      <c r="BL135" s="16" t="s">
        <v>145</v>
      </c>
      <c r="BM135" s="214" t="s">
        <v>749</v>
      </c>
    </row>
    <row r="136" s="2" customFormat="1" ht="16.5" customHeight="1">
      <c r="A136" s="37"/>
      <c r="B136" s="38"/>
      <c r="C136" s="203" t="s">
        <v>675</v>
      </c>
      <c r="D136" s="203" t="s">
        <v>140</v>
      </c>
      <c r="E136" s="204" t="s">
        <v>750</v>
      </c>
      <c r="F136" s="205" t="s">
        <v>751</v>
      </c>
      <c r="G136" s="206" t="s">
        <v>443</v>
      </c>
      <c r="H136" s="207">
        <v>4</v>
      </c>
      <c r="I136" s="208"/>
      <c r="J136" s="209">
        <f>ROUND(I136*H136,2)</f>
        <v>0</v>
      </c>
      <c r="K136" s="205" t="s">
        <v>19</v>
      </c>
      <c r="L136" s="43"/>
      <c r="M136" s="210" t="s">
        <v>19</v>
      </c>
      <c r="N136" s="211" t="s">
        <v>45</v>
      </c>
      <c r="O136" s="83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4" t="s">
        <v>145</v>
      </c>
      <c r="AT136" s="214" t="s">
        <v>140</v>
      </c>
      <c r="AU136" s="214" t="s">
        <v>82</v>
      </c>
      <c r="AY136" s="16" t="s">
        <v>138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6" t="s">
        <v>82</v>
      </c>
      <c r="BK136" s="215">
        <f>ROUND(I136*H136,2)</f>
        <v>0</v>
      </c>
      <c r="BL136" s="16" t="s">
        <v>145</v>
      </c>
      <c r="BM136" s="214" t="s">
        <v>752</v>
      </c>
    </row>
    <row r="137" s="2" customFormat="1" ht="16.5" customHeight="1">
      <c r="A137" s="37"/>
      <c r="B137" s="38"/>
      <c r="C137" s="203" t="s">
        <v>753</v>
      </c>
      <c r="D137" s="203" t="s">
        <v>140</v>
      </c>
      <c r="E137" s="204" t="s">
        <v>754</v>
      </c>
      <c r="F137" s="205" t="s">
        <v>755</v>
      </c>
      <c r="G137" s="206" t="s">
        <v>443</v>
      </c>
      <c r="H137" s="207">
        <v>10</v>
      </c>
      <c r="I137" s="208"/>
      <c r="J137" s="209">
        <f>ROUND(I137*H137,2)</f>
        <v>0</v>
      </c>
      <c r="K137" s="205" t="s">
        <v>19</v>
      </c>
      <c r="L137" s="43"/>
      <c r="M137" s="210" t="s">
        <v>19</v>
      </c>
      <c r="N137" s="211" t="s">
        <v>45</v>
      </c>
      <c r="O137" s="83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4" t="s">
        <v>145</v>
      </c>
      <c r="AT137" s="214" t="s">
        <v>140</v>
      </c>
      <c r="AU137" s="214" t="s">
        <v>82</v>
      </c>
      <c r="AY137" s="16" t="s">
        <v>138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82</v>
      </c>
      <c r="BK137" s="215">
        <f>ROUND(I137*H137,2)</f>
        <v>0</v>
      </c>
      <c r="BL137" s="16" t="s">
        <v>145</v>
      </c>
      <c r="BM137" s="214" t="s">
        <v>756</v>
      </c>
    </row>
    <row r="138" s="2" customFormat="1" ht="16.5" customHeight="1">
      <c r="A138" s="37"/>
      <c r="B138" s="38"/>
      <c r="C138" s="203" t="s">
        <v>678</v>
      </c>
      <c r="D138" s="203" t="s">
        <v>140</v>
      </c>
      <c r="E138" s="204" t="s">
        <v>757</v>
      </c>
      <c r="F138" s="205" t="s">
        <v>758</v>
      </c>
      <c r="G138" s="206" t="s">
        <v>443</v>
      </c>
      <c r="H138" s="207">
        <v>10</v>
      </c>
      <c r="I138" s="208"/>
      <c r="J138" s="209">
        <f>ROUND(I138*H138,2)</f>
        <v>0</v>
      </c>
      <c r="K138" s="205" t="s">
        <v>19</v>
      </c>
      <c r="L138" s="43"/>
      <c r="M138" s="210" t="s">
        <v>19</v>
      </c>
      <c r="N138" s="211" t="s">
        <v>45</v>
      </c>
      <c r="O138" s="83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4" t="s">
        <v>145</v>
      </c>
      <c r="AT138" s="214" t="s">
        <v>140</v>
      </c>
      <c r="AU138" s="214" t="s">
        <v>82</v>
      </c>
      <c r="AY138" s="16" t="s">
        <v>138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82</v>
      </c>
      <c r="BK138" s="215">
        <f>ROUND(I138*H138,2)</f>
        <v>0</v>
      </c>
      <c r="BL138" s="16" t="s">
        <v>145</v>
      </c>
      <c r="BM138" s="214" t="s">
        <v>759</v>
      </c>
    </row>
    <row r="139" s="2" customFormat="1" ht="16.5" customHeight="1">
      <c r="A139" s="37"/>
      <c r="B139" s="38"/>
      <c r="C139" s="203" t="s">
        <v>760</v>
      </c>
      <c r="D139" s="203" t="s">
        <v>140</v>
      </c>
      <c r="E139" s="204" t="s">
        <v>761</v>
      </c>
      <c r="F139" s="205" t="s">
        <v>762</v>
      </c>
      <c r="G139" s="206" t="s">
        <v>443</v>
      </c>
      <c r="H139" s="207">
        <v>10</v>
      </c>
      <c r="I139" s="208"/>
      <c r="J139" s="209">
        <f>ROUND(I139*H139,2)</f>
        <v>0</v>
      </c>
      <c r="K139" s="205" t="s">
        <v>19</v>
      </c>
      <c r="L139" s="43"/>
      <c r="M139" s="210" t="s">
        <v>19</v>
      </c>
      <c r="N139" s="211" t="s">
        <v>45</v>
      </c>
      <c r="O139" s="83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4" t="s">
        <v>145</v>
      </c>
      <c r="AT139" s="214" t="s">
        <v>140</v>
      </c>
      <c r="AU139" s="214" t="s">
        <v>82</v>
      </c>
      <c r="AY139" s="16" t="s">
        <v>138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82</v>
      </c>
      <c r="BK139" s="215">
        <f>ROUND(I139*H139,2)</f>
        <v>0</v>
      </c>
      <c r="BL139" s="16" t="s">
        <v>145</v>
      </c>
      <c r="BM139" s="214" t="s">
        <v>763</v>
      </c>
    </row>
    <row r="140" s="2" customFormat="1" ht="16.5" customHeight="1">
      <c r="A140" s="37"/>
      <c r="B140" s="38"/>
      <c r="C140" s="203" t="s">
        <v>685</v>
      </c>
      <c r="D140" s="203" t="s">
        <v>140</v>
      </c>
      <c r="E140" s="204" t="s">
        <v>764</v>
      </c>
      <c r="F140" s="205" t="s">
        <v>765</v>
      </c>
      <c r="G140" s="206" t="s">
        <v>443</v>
      </c>
      <c r="H140" s="207">
        <v>3</v>
      </c>
      <c r="I140" s="208"/>
      <c r="J140" s="209">
        <f>ROUND(I140*H140,2)</f>
        <v>0</v>
      </c>
      <c r="K140" s="205" t="s">
        <v>19</v>
      </c>
      <c r="L140" s="43"/>
      <c r="M140" s="210" t="s">
        <v>19</v>
      </c>
      <c r="N140" s="211" t="s">
        <v>45</v>
      </c>
      <c r="O140" s="83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4" t="s">
        <v>145</v>
      </c>
      <c r="AT140" s="214" t="s">
        <v>140</v>
      </c>
      <c r="AU140" s="214" t="s">
        <v>82</v>
      </c>
      <c r="AY140" s="16" t="s">
        <v>138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6" t="s">
        <v>82</v>
      </c>
      <c r="BK140" s="215">
        <f>ROUND(I140*H140,2)</f>
        <v>0</v>
      </c>
      <c r="BL140" s="16" t="s">
        <v>145</v>
      </c>
      <c r="BM140" s="214" t="s">
        <v>766</v>
      </c>
    </row>
    <row r="141" s="12" customFormat="1" ht="25.92" customHeight="1">
      <c r="A141" s="12"/>
      <c r="B141" s="187"/>
      <c r="C141" s="188"/>
      <c r="D141" s="189" t="s">
        <v>73</v>
      </c>
      <c r="E141" s="190" t="s">
        <v>767</v>
      </c>
      <c r="F141" s="190" t="s">
        <v>139</v>
      </c>
      <c r="G141" s="188"/>
      <c r="H141" s="188"/>
      <c r="I141" s="191"/>
      <c r="J141" s="192">
        <f>BK141</f>
        <v>0</v>
      </c>
      <c r="K141" s="188"/>
      <c r="L141" s="193"/>
      <c r="M141" s="194"/>
      <c r="N141" s="195"/>
      <c r="O141" s="195"/>
      <c r="P141" s="196">
        <f>SUM(P142:P150)</f>
        <v>0</v>
      </c>
      <c r="Q141" s="195"/>
      <c r="R141" s="196">
        <f>SUM(R142:R150)</f>
        <v>0</v>
      </c>
      <c r="S141" s="195"/>
      <c r="T141" s="197">
        <f>SUM(T142:T150)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8" t="s">
        <v>82</v>
      </c>
      <c r="AT141" s="199" t="s">
        <v>73</v>
      </c>
      <c r="AU141" s="199" t="s">
        <v>74</v>
      </c>
      <c r="AY141" s="198" t="s">
        <v>138</v>
      </c>
      <c r="BK141" s="200">
        <f>SUM(BK142:BK150)</f>
        <v>0</v>
      </c>
    </row>
    <row r="142" s="2" customFormat="1" ht="21.75" customHeight="1">
      <c r="A142" s="37"/>
      <c r="B142" s="38"/>
      <c r="C142" s="203" t="s">
        <v>768</v>
      </c>
      <c r="D142" s="203" t="s">
        <v>140</v>
      </c>
      <c r="E142" s="204" t="s">
        <v>769</v>
      </c>
      <c r="F142" s="205" t="s">
        <v>770</v>
      </c>
      <c r="G142" s="206" t="s">
        <v>443</v>
      </c>
      <c r="H142" s="207">
        <v>10</v>
      </c>
      <c r="I142" s="208"/>
      <c r="J142" s="209">
        <f>ROUND(I142*H142,2)</f>
        <v>0</v>
      </c>
      <c r="K142" s="205" t="s">
        <v>19</v>
      </c>
      <c r="L142" s="43"/>
      <c r="M142" s="210" t="s">
        <v>19</v>
      </c>
      <c r="N142" s="211" t="s">
        <v>45</v>
      </c>
      <c r="O142" s="83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4" t="s">
        <v>145</v>
      </c>
      <c r="AT142" s="214" t="s">
        <v>140</v>
      </c>
      <c r="AU142" s="214" t="s">
        <v>82</v>
      </c>
      <c r="AY142" s="16" t="s">
        <v>138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6" t="s">
        <v>82</v>
      </c>
      <c r="BK142" s="215">
        <f>ROUND(I142*H142,2)</f>
        <v>0</v>
      </c>
      <c r="BL142" s="16" t="s">
        <v>145</v>
      </c>
      <c r="BM142" s="214" t="s">
        <v>771</v>
      </c>
    </row>
    <row r="143" s="2" customFormat="1" ht="21.75" customHeight="1">
      <c r="A143" s="37"/>
      <c r="B143" s="38"/>
      <c r="C143" s="203" t="s">
        <v>688</v>
      </c>
      <c r="D143" s="203" t="s">
        <v>140</v>
      </c>
      <c r="E143" s="204" t="s">
        <v>772</v>
      </c>
      <c r="F143" s="205" t="s">
        <v>773</v>
      </c>
      <c r="G143" s="206" t="s">
        <v>220</v>
      </c>
      <c r="H143" s="207">
        <v>2.5</v>
      </c>
      <c r="I143" s="208"/>
      <c r="J143" s="209">
        <f>ROUND(I143*H143,2)</f>
        <v>0</v>
      </c>
      <c r="K143" s="205" t="s">
        <v>19</v>
      </c>
      <c r="L143" s="43"/>
      <c r="M143" s="210" t="s">
        <v>19</v>
      </c>
      <c r="N143" s="211" t="s">
        <v>45</v>
      </c>
      <c r="O143" s="83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4" t="s">
        <v>145</v>
      </c>
      <c r="AT143" s="214" t="s">
        <v>140</v>
      </c>
      <c r="AU143" s="214" t="s">
        <v>82</v>
      </c>
      <c r="AY143" s="16" t="s">
        <v>138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82</v>
      </c>
      <c r="BK143" s="215">
        <f>ROUND(I143*H143,2)</f>
        <v>0</v>
      </c>
      <c r="BL143" s="16" t="s">
        <v>145</v>
      </c>
      <c r="BM143" s="214" t="s">
        <v>774</v>
      </c>
    </row>
    <row r="144" s="2" customFormat="1" ht="16.5" customHeight="1">
      <c r="A144" s="37"/>
      <c r="B144" s="38"/>
      <c r="C144" s="203" t="s">
        <v>775</v>
      </c>
      <c r="D144" s="203" t="s">
        <v>140</v>
      </c>
      <c r="E144" s="204" t="s">
        <v>776</v>
      </c>
      <c r="F144" s="205" t="s">
        <v>777</v>
      </c>
      <c r="G144" s="206" t="s">
        <v>220</v>
      </c>
      <c r="H144" s="207">
        <v>2.5</v>
      </c>
      <c r="I144" s="208"/>
      <c r="J144" s="209">
        <f>ROUND(I144*H144,2)</f>
        <v>0</v>
      </c>
      <c r="K144" s="205" t="s">
        <v>19</v>
      </c>
      <c r="L144" s="43"/>
      <c r="M144" s="210" t="s">
        <v>19</v>
      </c>
      <c r="N144" s="211" t="s">
        <v>45</v>
      </c>
      <c r="O144" s="83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4" t="s">
        <v>145</v>
      </c>
      <c r="AT144" s="214" t="s">
        <v>140</v>
      </c>
      <c r="AU144" s="214" t="s">
        <v>82</v>
      </c>
      <c r="AY144" s="16" t="s">
        <v>138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6" t="s">
        <v>82</v>
      </c>
      <c r="BK144" s="215">
        <f>ROUND(I144*H144,2)</f>
        <v>0</v>
      </c>
      <c r="BL144" s="16" t="s">
        <v>145</v>
      </c>
      <c r="BM144" s="214" t="s">
        <v>778</v>
      </c>
    </row>
    <row r="145" s="2" customFormat="1" ht="16.5" customHeight="1">
      <c r="A145" s="37"/>
      <c r="B145" s="38"/>
      <c r="C145" s="203" t="s">
        <v>691</v>
      </c>
      <c r="D145" s="203" t="s">
        <v>140</v>
      </c>
      <c r="E145" s="204" t="s">
        <v>779</v>
      </c>
      <c r="F145" s="205" t="s">
        <v>780</v>
      </c>
      <c r="G145" s="206" t="s">
        <v>228</v>
      </c>
      <c r="H145" s="207">
        <v>300</v>
      </c>
      <c r="I145" s="208"/>
      <c r="J145" s="209">
        <f>ROUND(I145*H145,2)</f>
        <v>0</v>
      </c>
      <c r="K145" s="205" t="s">
        <v>19</v>
      </c>
      <c r="L145" s="43"/>
      <c r="M145" s="210" t="s">
        <v>19</v>
      </c>
      <c r="N145" s="211" t="s">
        <v>45</v>
      </c>
      <c r="O145" s="83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4" t="s">
        <v>145</v>
      </c>
      <c r="AT145" s="214" t="s">
        <v>140</v>
      </c>
      <c r="AU145" s="214" t="s">
        <v>82</v>
      </c>
      <c r="AY145" s="16" t="s">
        <v>138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82</v>
      </c>
      <c r="BK145" s="215">
        <f>ROUND(I145*H145,2)</f>
        <v>0</v>
      </c>
      <c r="BL145" s="16" t="s">
        <v>145</v>
      </c>
      <c r="BM145" s="214" t="s">
        <v>781</v>
      </c>
    </row>
    <row r="146" s="2" customFormat="1" ht="21.75" customHeight="1">
      <c r="A146" s="37"/>
      <c r="B146" s="38"/>
      <c r="C146" s="203" t="s">
        <v>782</v>
      </c>
      <c r="D146" s="203" t="s">
        <v>140</v>
      </c>
      <c r="E146" s="204" t="s">
        <v>783</v>
      </c>
      <c r="F146" s="205" t="s">
        <v>784</v>
      </c>
      <c r="G146" s="206" t="s">
        <v>228</v>
      </c>
      <c r="H146" s="207">
        <v>300</v>
      </c>
      <c r="I146" s="208"/>
      <c r="J146" s="209">
        <f>ROUND(I146*H146,2)</f>
        <v>0</v>
      </c>
      <c r="K146" s="205" t="s">
        <v>19</v>
      </c>
      <c r="L146" s="43"/>
      <c r="M146" s="210" t="s">
        <v>19</v>
      </c>
      <c r="N146" s="211" t="s">
        <v>45</v>
      </c>
      <c r="O146" s="83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4" t="s">
        <v>145</v>
      </c>
      <c r="AT146" s="214" t="s">
        <v>140</v>
      </c>
      <c r="AU146" s="214" t="s">
        <v>82</v>
      </c>
      <c r="AY146" s="16" t="s">
        <v>138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6" t="s">
        <v>82</v>
      </c>
      <c r="BK146" s="215">
        <f>ROUND(I146*H146,2)</f>
        <v>0</v>
      </c>
      <c r="BL146" s="16" t="s">
        <v>145</v>
      </c>
      <c r="BM146" s="214" t="s">
        <v>785</v>
      </c>
    </row>
    <row r="147" s="2" customFormat="1" ht="16.5" customHeight="1">
      <c r="A147" s="37"/>
      <c r="B147" s="38"/>
      <c r="C147" s="203" t="s">
        <v>694</v>
      </c>
      <c r="D147" s="203" t="s">
        <v>140</v>
      </c>
      <c r="E147" s="204" t="s">
        <v>786</v>
      </c>
      <c r="F147" s="205" t="s">
        <v>787</v>
      </c>
      <c r="G147" s="206" t="s">
        <v>228</v>
      </c>
      <c r="H147" s="207">
        <v>300</v>
      </c>
      <c r="I147" s="208"/>
      <c r="J147" s="209">
        <f>ROUND(I147*H147,2)</f>
        <v>0</v>
      </c>
      <c r="K147" s="205" t="s">
        <v>19</v>
      </c>
      <c r="L147" s="43"/>
      <c r="M147" s="210" t="s">
        <v>19</v>
      </c>
      <c r="N147" s="211" t="s">
        <v>45</v>
      </c>
      <c r="O147" s="83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4" t="s">
        <v>145</v>
      </c>
      <c r="AT147" s="214" t="s">
        <v>140</v>
      </c>
      <c r="AU147" s="214" t="s">
        <v>82</v>
      </c>
      <c r="AY147" s="16" t="s">
        <v>138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82</v>
      </c>
      <c r="BK147" s="215">
        <f>ROUND(I147*H147,2)</f>
        <v>0</v>
      </c>
      <c r="BL147" s="16" t="s">
        <v>145</v>
      </c>
      <c r="BM147" s="214" t="s">
        <v>788</v>
      </c>
    </row>
    <row r="148" s="2" customFormat="1" ht="16.5" customHeight="1">
      <c r="A148" s="37"/>
      <c r="B148" s="38"/>
      <c r="C148" s="203" t="s">
        <v>789</v>
      </c>
      <c r="D148" s="203" t="s">
        <v>140</v>
      </c>
      <c r="E148" s="204" t="s">
        <v>790</v>
      </c>
      <c r="F148" s="205" t="s">
        <v>791</v>
      </c>
      <c r="G148" s="206" t="s">
        <v>228</v>
      </c>
      <c r="H148" s="207">
        <v>300</v>
      </c>
      <c r="I148" s="208"/>
      <c r="J148" s="209">
        <f>ROUND(I148*H148,2)</f>
        <v>0</v>
      </c>
      <c r="K148" s="205" t="s">
        <v>19</v>
      </c>
      <c r="L148" s="43"/>
      <c r="M148" s="210" t="s">
        <v>19</v>
      </c>
      <c r="N148" s="211" t="s">
        <v>45</v>
      </c>
      <c r="O148" s="83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4" t="s">
        <v>145</v>
      </c>
      <c r="AT148" s="214" t="s">
        <v>140</v>
      </c>
      <c r="AU148" s="214" t="s">
        <v>82</v>
      </c>
      <c r="AY148" s="16" t="s">
        <v>138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6" t="s">
        <v>82</v>
      </c>
      <c r="BK148" s="215">
        <f>ROUND(I148*H148,2)</f>
        <v>0</v>
      </c>
      <c r="BL148" s="16" t="s">
        <v>145</v>
      </c>
      <c r="BM148" s="214" t="s">
        <v>792</v>
      </c>
    </row>
    <row r="149" s="2" customFormat="1" ht="16.5" customHeight="1">
      <c r="A149" s="37"/>
      <c r="B149" s="38"/>
      <c r="C149" s="203" t="s">
        <v>697</v>
      </c>
      <c r="D149" s="203" t="s">
        <v>140</v>
      </c>
      <c r="E149" s="204" t="s">
        <v>776</v>
      </c>
      <c r="F149" s="205" t="s">
        <v>777</v>
      </c>
      <c r="G149" s="206" t="s">
        <v>220</v>
      </c>
      <c r="H149" s="207">
        <v>21</v>
      </c>
      <c r="I149" s="208"/>
      <c r="J149" s="209">
        <f>ROUND(I149*H149,2)</f>
        <v>0</v>
      </c>
      <c r="K149" s="205" t="s">
        <v>19</v>
      </c>
      <c r="L149" s="43"/>
      <c r="M149" s="210" t="s">
        <v>19</v>
      </c>
      <c r="N149" s="211" t="s">
        <v>45</v>
      </c>
      <c r="O149" s="83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4" t="s">
        <v>145</v>
      </c>
      <c r="AT149" s="214" t="s">
        <v>140</v>
      </c>
      <c r="AU149" s="214" t="s">
        <v>82</v>
      </c>
      <c r="AY149" s="16" t="s">
        <v>138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82</v>
      </c>
      <c r="BK149" s="215">
        <f>ROUND(I149*H149,2)</f>
        <v>0</v>
      </c>
      <c r="BL149" s="16" t="s">
        <v>145</v>
      </c>
      <c r="BM149" s="214" t="s">
        <v>793</v>
      </c>
    </row>
    <row r="150" s="2" customFormat="1" ht="16.5" customHeight="1">
      <c r="A150" s="37"/>
      <c r="B150" s="38"/>
      <c r="C150" s="203" t="s">
        <v>794</v>
      </c>
      <c r="D150" s="203" t="s">
        <v>140</v>
      </c>
      <c r="E150" s="204" t="s">
        <v>795</v>
      </c>
      <c r="F150" s="205" t="s">
        <v>796</v>
      </c>
      <c r="G150" s="206" t="s">
        <v>143</v>
      </c>
      <c r="H150" s="207">
        <v>105</v>
      </c>
      <c r="I150" s="208"/>
      <c r="J150" s="209">
        <f>ROUND(I150*H150,2)</f>
        <v>0</v>
      </c>
      <c r="K150" s="205" t="s">
        <v>19</v>
      </c>
      <c r="L150" s="43"/>
      <c r="M150" s="210" t="s">
        <v>19</v>
      </c>
      <c r="N150" s="211" t="s">
        <v>45</v>
      </c>
      <c r="O150" s="83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4" t="s">
        <v>145</v>
      </c>
      <c r="AT150" s="214" t="s">
        <v>140</v>
      </c>
      <c r="AU150" s="214" t="s">
        <v>82</v>
      </c>
      <c r="AY150" s="16" t="s">
        <v>138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6" t="s">
        <v>82</v>
      </c>
      <c r="BK150" s="215">
        <f>ROUND(I150*H150,2)</f>
        <v>0</v>
      </c>
      <c r="BL150" s="16" t="s">
        <v>145</v>
      </c>
      <c r="BM150" s="214" t="s">
        <v>797</v>
      </c>
    </row>
    <row r="151" s="12" customFormat="1" ht="25.92" customHeight="1">
      <c r="A151" s="12"/>
      <c r="B151" s="187"/>
      <c r="C151" s="188"/>
      <c r="D151" s="189" t="s">
        <v>73</v>
      </c>
      <c r="E151" s="190" t="s">
        <v>798</v>
      </c>
      <c r="F151" s="190" t="s">
        <v>799</v>
      </c>
      <c r="G151" s="188"/>
      <c r="H151" s="188"/>
      <c r="I151" s="191"/>
      <c r="J151" s="192">
        <f>BK151</f>
        <v>0</v>
      </c>
      <c r="K151" s="188"/>
      <c r="L151" s="193"/>
      <c r="M151" s="194"/>
      <c r="N151" s="195"/>
      <c r="O151" s="195"/>
      <c r="P151" s="196">
        <f>SUM(P152:P155)</f>
        <v>0</v>
      </c>
      <c r="Q151" s="195"/>
      <c r="R151" s="196">
        <f>SUM(R152:R155)</f>
        <v>0</v>
      </c>
      <c r="S151" s="195"/>
      <c r="T151" s="197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98" t="s">
        <v>82</v>
      </c>
      <c r="AT151" s="199" t="s">
        <v>73</v>
      </c>
      <c r="AU151" s="199" t="s">
        <v>74</v>
      </c>
      <c r="AY151" s="198" t="s">
        <v>138</v>
      </c>
      <c r="BK151" s="200">
        <f>SUM(BK152:BK155)</f>
        <v>0</v>
      </c>
    </row>
    <row r="152" s="2" customFormat="1" ht="16.5" customHeight="1">
      <c r="A152" s="37"/>
      <c r="B152" s="38"/>
      <c r="C152" s="203" t="s">
        <v>702</v>
      </c>
      <c r="D152" s="203" t="s">
        <v>140</v>
      </c>
      <c r="E152" s="204" t="s">
        <v>800</v>
      </c>
      <c r="F152" s="205" t="s">
        <v>801</v>
      </c>
      <c r="G152" s="206" t="s">
        <v>443</v>
      </c>
      <c r="H152" s="207">
        <v>30</v>
      </c>
      <c r="I152" s="208"/>
      <c r="J152" s="209">
        <f>ROUND(I152*H152,2)</f>
        <v>0</v>
      </c>
      <c r="K152" s="205" t="s">
        <v>19</v>
      </c>
      <c r="L152" s="43"/>
      <c r="M152" s="210" t="s">
        <v>19</v>
      </c>
      <c r="N152" s="211" t="s">
        <v>45</v>
      </c>
      <c r="O152" s="83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4" t="s">
        <v>145</v>
      </c>
      <c r="AT152" s="214" t="s">
        <v>140</v>
      </c>
      <c r="AU152" s="214" t="s">
        <v>82</v>
      </c>
      <c r="AY152" s="16" t="s">
        <v>138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6" t="s">
        <v>82</v>
      </c>
      <c r="BK152" s="215">
        <f>ROUND(I152*H152,2)</f>
        <v>0</v>
      </c>
      <c r="BL152" s="16" t="s">
        <v>145</v>
      </c>
      <c r="BM152" s="214" t="s">
        <v>802</v>
      </c>
    </row>
    <row r="153" s="2" customFormat="1" ht="16.5" customHeight="1">
      <c r="A153" s="37"/>
      <c r="B153" s="38"/>
      <c r="C153" s="203" t="s">
        <v>803</v>
      </c>
      <c r="D153" s="203" t="s">
        <v>140</v>
      </c>
      <c r="E153" s="204" t="s">
        <v>804</v>
      </c>
      <c r="F153" s="205" t="s">
        <v>805</v>
      </c>
      <c r="G153" s="206" t="s">
        <v>806</v>
      </c>
      <c r="H153" s="207">
        <v>1</v>
      </c>
      <c r="I153" s="208"/>
      <c r="J153" s="209">
        <f>ROUND(I153*H153,2)</f>
        <v>0</v>
      </c>
      <c r="K153" s="205" t="s">
        <v>19</v>
      </c>
      <c r="L153" s="43"/>
      <c r="M153" s="210" t="s">
        <v>19</v>
      </c>
      <c r="N153" s="211" t="s">
        <v>45</v>
      </c>
      <c r="O153" s="83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4" t="s">
        <v>145</v>
      </c>
      <c r="AT153" s="214" t="s">
        <v>140</v>
      </c>
      <c r="AU153" s="214" t="s">
        <v>82</v>
      </c>
      <c r="AY153" s="16" t="s">
        <v>138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82</v>
      </c>
      <c r="BK153" s="215">
        <f>ROUND(I153*H153,2)</f>
        <v>0</v>
      </c>
      <c r="BL153" s="16" t="s">
        <v>145</v>
      </c>
      <c r="BM153" s="214" t="s">
        <v>807</v>
      </c>
    </row>
    <row r="154" s="2" customFormat="1" ht="16.5" customHeight="1">
      <c r="A154" s="37"/>
      <c r="B154" s="38"/>
      <c r="C154" s="203" t="s">
        <v>703</v>
      </c>
      <c r="D154" s="203" t="s">
        <v>140</v>
      </c>
      <c r="E154" s="204" t="s">
        <v>808</v>
      </c>
      <c r="F154" s="205" t="s">
        <v>809</v>
      </c>
      <c r="G154" s="206" t="s">
        <v>806</v>
      </c>
      <c r="H154" s="207">
        <v>1</v>
      </c>
      <c r="I154" s="208"/>
      <c r="J154" s="209">
        <f>ROUND(I154*H154,2)</f>
        <v>0</v>
      </c>
      <c r="K154" s="205" t="s">
        <v>19</v>
      </c>
      <c r="L154" s="43"/>
      <c r="M154" s="210" t="s">
        <v>19</v>
      </c>
      <c r="N154" s="211" t="s">
        <v>45</v>
      </c>
      <c r="O154" s="83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4" t="s">
        <v>145</v>
      </c>
      <c r="AT154" s="214" t="s">
        <v>140</v>
      </c>
      <c r="AU154" s="214" t="s">
        <v>82</v>
      </c>
      <c r="AY154" s="16" t="s">
        <v>138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6" t="s">
        <v>82</v>
      </c>
      <c r="BK154" s="215">
        <f>ROUND(I154*H154,2)</f>
        <v>0</v>
      </c>
      <c r="BL154" s="16" t="s">
        <v>145</v>
      </c>
      <c r="BM154" s="214" t="s">
        <v>810</v>
      </c>
    </row>
    <row r="155" s="2" customFormat="1" ht="16.5" customHeight="1">
      <c r="A155" s="37"/>
      <c r="B155" s="38"/>
      <c r="C155" s="203" t="s">
        <v>811</v>
      </c>
      <c r="D155" s="203" t="s">
        <v>140</v>
      </c>
      <c r="E155" s="204" t="s">
        <v>812</v>
      </c>
      <c r="F155" s="205" t="s">
        <v>813</v>
      </c>
      <c r="G155" s="206" t="s">
        <v>806</v>
      </c>
      <c r="H155" s="207">
        <v>1</v>
      </c>
      <c r="I155" s="208"/>
      <c r="J155" s="209">
        <f>ROUND(I155*H155,2)</f>
        <v>0</v>
      </c>
      <c r="K155" s="205" t="s">
        <v>19</v>
      </c>
      <c r="L155" s="43"/>
      <c r="M155" s="262" t="s">
        <v>19</v>
      </c>
      <c r="N155" s="263" t="s">
        <v>45</v>
      </c>
      <c r="O155" s="259"/>
      <c r="P155" s="264">
        <f>O155*H155</f>
        <v>0</v>
      </c>
      <c r="Q155" s="264">
        <v>0</v>
      </c>
      <c r="R155" s="264">
        <f>Q155*H155</f>
        <v>0</v>
      </c>
      <c r="S155" s="264">
        <v>0</v>
      </c>
      <c r="T155" s="26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4" t="s">
        <v>145</v>
      </c>
      <c r="AT155" s="214" t="s">
        <v>140</v>
      </c>
      <c r="AU155" s="214" t="s">
        <v>82</v>
      </c>
      <c r="AY155" s="16" t="s">
        <v>138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82</v>
      </c>
      <c r="BK155" s="215">
        <f>ROUND(I155*H155,2)</f>
        <v>0</v>
      </c>
      <c r="BL155" s="16" t="s">
        <v>145</v>
      </c>
      <c r="BM155" s="214" t="s">
        <v>814</v>
      </c>
    </row>
    <row r="156" s="2" customFormat="1" ht="6.96" customHeight="1">
      <c r="A156" s="37"/>
      <c r="B156" s="58"/>
      <c r="C156" s="59"/>
      <c r="D156" s="59"/>
      <c r="E156" s="59"/>
      <c r="F156" s="59"/>
      <c r="G156" s="59"/>
      <c r="H156" s="59"/>
      <c r="I156" s="59"/>
      <c r="J156" s="59"/>
      <c r="K156" s="59"/>
      <c r="L156" s="43"/>
      <c r="M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</row>
  </sheetData>
  <sheetProtection sheet="1" autoFilter="0" formatColumns="0" formatRows="0" objects="1" scenarios="1" spinCount="100000" saltValue="q9Sj9Psm6uZ76G1lmEGK309J9EyWik7PXstfkL/EnB1DH50cVqF94bNzn2jy2e8l7YpH+KsmPzDTSeK+Se+1EQ==" hashValue="r7hOlHbSuPwqtHkhlzP7Av/x9s0AIzns5sDJbGtZGQimYAcEIDblmSZ1/6ed7VDRdlpvGqYE6WTm8Rca1UO4pw==" algorithmName="SHA-512" password="CC35"/>
  <autoFilter ref="C84:K15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84</v>
      </c>
    </row>
    <row r="4" s="1" customFormat="1" ht="24.96" customHeight="1">
      <c r="B4" s="19"/>
      <c r="D4" s="129" t="s">
        <v>109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Rekonstrukce školního hřiště u Gymnázia Luďka Pika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110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815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15. 11. 2022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34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35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37</v>
      </c>
      <c r="E23" s="37"/>
      <c r="F23" s="37"/>
      <c r="G23" s="37"/>
      <c r="H23" s="37"/>
      <c r="I23" s="131" t="s">
        <v>26</v>
      </c>
      <c r="J23" s="135" t="s">
        <v>34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38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37"/>
      <c r="B27" s="138"/>
      <c r="C27" s="137"/>
      <c r="D27" s="137"/>
      <c r="E27" s="139" t="s">
        <v>112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40</v>
      </c>
      <c r="E30" s="37"/>
      <c r="F30" s="37"/>
      <c r="G30" s="37"/>
      <c r="H30" s="37"/>
      <c r="I30" s="37"/>
      <c r="J30" s="143">
        <f>ROUND(J86,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42</v>
      </c>
      <c r="G32" s="37"/>
      <c r="H32" s="37"/>
      <c r="I32" s="144" t="s">
        <v>41</v>
      </c>
      <c r="J32" s="144" t="s">
        <v>43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44</v>
      </c>
      <c r="E33" s="131" t="s">
        <v>45</v>
      </c>
      <c r="F33" s="146">
        <f>ROUND((SUM(BE86:BE154)),  2)</f>
        <v>0</v>
      </c>
      <c r="G33" s="37"/>
      <c r="H33" s="37"/>
      <c r="I33" s="147">
        <v>0.20999999999999999</v>
      </c>
      <c r="J33" s="146">
        <f>ROUND(((SUM(BE86:BE154))*I33),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46</v>
      </c>
      <c r="F34" s="146">
        <f>ROUND((SUM(BF86:BF154)),  2)</f>
        <v>0</v>
      </c>
      <c r="G34" s="37"/>
      <c r="H34" s="37"/>
      <c r="I34" s="147">
        <v>0.14999999999999999</v>
      </c>
      <c r="J34" s="146">
        <f>ROUND(((SUM(BF86:BF154))*I34),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47</v>
      </c>
      <c r="F35" s="146">
        <f>ROUND((SUM(BG86:BG154)),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48</v>
      </c>
      <c r="F36" s="146">
        <f>ROUND((SUM(BH86:BH154)),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49</v>
      </c>
      <c r="F37" s="146">
        <f>ROUND((SUM(BI86:BI154)),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50</v>
      </c>
      <c r="E39" s="150"/>
      <c r="F39" s="150"/>
      <c r="G39" s="151" t="s">
        <v>51</v>
      </c>
      <c r="H39" s="152" t="s">
        <v>52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113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Rekonstrukce školního hřiště u Gymnázia Luďka Pika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110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04 - SO 04 Tenisové hřiště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>Opavská č.p. 21, 312 17 PLzeň 4</v>
      </c>
      <c r="G52" s="39"/>
      <c r="H52" s="39"/>
      <c r="I52" s="31" t="s">
        <v>23</v>
      </c>
      <c r="J52" s="71" t="str">
        <f>IF(J12="","",J12)</f>
        <v>15. 11. 2022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Gymnázium Luďka Pika</v>
      </c>
      <c r="G54" s="39"/>
      <c r="H54" s="39"/>
      <c r="I54" s="31" t="s">
        <v>33</v>
      </c>
      <c r="J54" s="35" t="str">
        <f>E21</f>
        <v>Ing. Michaela Kaislerová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37</v>
      </c>
      <c r="J55" s="35" t="str">
        <f>E24</f>
        <v>Ing. Michaela Kaislerová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114</v>
      </c>
      <c r="D57" s="161"/>
      <c r="E57" s="161"/>
      <c r="F57" s="161"/>
      <c r="G57" s="161"/>
      <c r="H57" s="161"/>
      <c r="I57" s="161"/>
      <c r="J57" s="162" t="s">
        <v>115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72</v>
      </c>
      <c r="D59" s="39"/>
      <c r="E59" s="39"/>
      <c r="F59" s="39"/>
      <c r="G59" s="39"/>
      <c r="H59" s="39"/>
      <c r="I59" s="39"/>
      <c r="J59" s="101">
        <f>J86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116</v>
      </c>
    </row>
    <row r="60" hidden="1" s="9" customFormat="1" ht="24.96" customHeight="1">
      <c r="A60" s="9"/>
      <c r="B60" s="164"/>
      <c r="C60" s="165"/>
      <c r="D60" s="166" t="s">
        <v>117</v>
      </c>
      <c r="E60" s="167"/>
      <c r="F60" s="167"/>
      <c r="G60" s="167"/>
      <c r="H60" s="167"/>
      <c r="I60" s="167"/>
      <c r="J60" s="168">
        <f>J87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0"/>
      <c r="C61" s="171"/>
      <c r="D61" s="172" t="s">
        <v>118</v>
      </c>
      <c r="E61" s="173"/>
      <c r="F61" s="173"/>
      <c r="G61" s="173"/>
      <c r="H61" s="173"/>
      <c r="I61" s="173"/>
      <c r="J61" s="174">
        <f>J88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0"/>
      <c r="C62" s="171"/>
      <c r="D62" s="172" t="s">
        <v>379</v>
      </c>
      <c r="E62" s="173"/>
      <c r="F62" s="173"/>
      <c r="G62" s="173"/>
      <c r="H62" s="173"/>
      <c r="I62" s="173"/>
      <c r="J62" s="174">
        <f>J107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0"/>
      <c r="C63" s="171"/>
      <c r="D63" s="172" t="s">
        <v>119</v>
      </c>
      <c r="E63" s="173"/>
      <c r="F63" s="173"/>
      <c r="G63" s="173"/>
      <c r="H63" s="173"/>
      <c r="I63" s="173"/>
      <c r="J63" s="174">
        <f>J124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0"/>
      <c r="C64" s="171"/>
      <c r="D64" s="172" t="s">
        <v>816</v>
      </c>
      <c r="E64" s="173"/>
      <c r="F64" s="173"/>
      <c r="G64" s="173"/>
      <c r="H64" s="173"/>
      <c r="I64" s="173"/>
      <c r="J64" s="174">
        <f>J128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0"/>
      <c r="C65" s="171"/>
      <c r="D65" s="172" t="s">
        <v>381</v>
      </c>
      <c r="E65" s="173"/>
      <c r="F65" s="173"/>
      <c r="G65" s="173"/>
      <c r="H65" s="173"/>
      <c r="I65" s="173"/>
      <c r="J65" s="174">
        <f>J141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0"/>
      <c r="C66" s="171"/>
      <c r="D66" s="172" t="s">
        <v>382</v>
      </c>
      <c r="E66" s="173"/>
      <c r="F66" s="173"/>
      <c r="G66" s="173"/>
      <c r="H66" s="173"/>
      <c r="I66" s="173"/>
      <c r="J66" s="174">
        <f>J144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hidden="1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/>
    <row r="70" hidden="1"/>
    <row r="71" hidden="1"/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123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59" t="str">
        <f>E7</f>
        <v>Rekonstrukce školního hřiště u Gymnázia Luďka Pika</v>
      </c>
      <c r="F76" s="31"/>
      <c r="G76" s="31"/>
      <c r="H76" s="31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110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04 - SO 04 Tenisové hřiště</v>
      </c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>Opavská č.p. 21, 312 17 PLzeň 4</v>
      </c>
      <c r="G80" s="39"/>
      <c r="H80" s="39"/>
      <c r="I80" s="31" t="s">
        <v>23</v>
      </c>
      <c r="J80" s="71" t="str">
        <f>IF(J12="","",J12)</f>
        <v>15. 11. 2022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25</v>
      </c>
      <c r="D82" s="39"/>
      <c r="E82" s="39"/>
      <c r="F82" s="26" t="str">
        <f>E15</f>
        <v>Gymnázium Luďka Pika</v>
      </c>
      <c r="G82" s="39"/>
      <c r="H82" s="39"/>
      <c r="I82" s="31" t="s">
        <v>33</v>
      </c>
      <c r="J82" s="35" t="str">
        <f>E21</f>
        <v>Ing. Michaela Kaislerová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25.65" customHeight="1">
      <c r="A83" s="37"/>
      <c r="B83" s="38"/>
      <c r="C83" s="31" t="s">
        <v>31</v>
      </c>
      <c r="D83" s="39"/>
      <c r="E83" s="39"/>
      <c r="F83" s="26" t="str">
        <f>IF(E18="","",E18)</f>
        <v>Vyplň údaj</v>
      </c>
      <c r="G83" s="39"/>
      <c r="H83" s="39"/>
      <c r="I83" s="31" t="s">
        <v>37</v>
      </c>
      <c r="J83" s="35" t="str">
        <f>E24</f>
        <v>Ing. Michaela Kaislerová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1" customFormat="1" ht="29.28" customHeight="1">
      <c r="A85" s="176"/>
      <c r="B85" s="177"/>
      <c r="C85" s="178" t="s">
        <v>124</v>
      </c>
      <c r="D85" s="179" t="s">
        <v>59</v>
      </c>
      <c r="E85" s="179" t="s">
        <v>55</v>
      </c>
      <c r="F85" s="179" t="s">
        <v>56</v>
      </c>
      <c r="G85" s="179" t="s">
        <v>125</v>
      </c>
      <c r="H85" s="179" t="s">
        <v>126</v>
      </c>
      <c r="I85" s="179" t="s">
        <v>127</v>
      </c>
      <c r="J85" s="179" t="s">
        <v>115</v>
      </c>
      <c r="K85" s="180" t="s">
        <v>128</v>
      </c>
      <c r="L85" s="181"/>
      <c r="M85" s="91" t="s">
        <v>19</v>
      </c>
      <c r="N85" s="92" t="s">
        <v>44</v>
      </c>
      <c r="O85" s="92" t="s">
        <v>129</v>
      </c>
      <c r="P85" s="92" t="s">
        <v>130</v>
      </c>
      <c r="Q85" s="92" t="s">
        <v>131</v>
      </c>
      <c r="R85" s="92" t="s">
        <v>132</v>
      </c>
      <c r="S85" s="92" t="s">
        <v>133</v>
      </c>
      <c r="T85" s="93" t="s">
        <v>134</v>
      </c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</row>
    <row r="86" s="2" customFormat="1" ht="22.8" customHeight="1">
      <c r="A86" s="37"/>
      <c r="B86" s="38"/>
      <c r="C86" s="98" t="s">
        <v>135</v>
      </c>
      <c r="D86" s="39"/>
      <c r="E86" s="39"/>
      <c r="F86" s="39"/>
      <c r="G86" s="39"/>
      <c r="H86" s="39"/>
      <c r="I86" s="39"/>
      <c r="J86" s="182">
        <f>BK86</f>
        <v>0</v>
      </c>
      <c r="K86" s="39"/>
      <c r="L86" s="43"/>
      <c r="M86" s="94"/>
      <c r="N86" s="183"/>
      <c r="O86" s="95"/>
      <c r="P86" s="184">
        <f>P87</f>
        <v>0</v>
      </c>
      <c r="Q86" s="95"/>
      <c r="R86" s="184">
        <f>R87</f>
        <v>439.63128000000006</v>
      </c>
      <c r="S86" s="95"/>
      <c r="T86" s="185">
        <f>T87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73</v>
      </c>
      <c r="AU86" s="16" t="s">
        <v>116</v>
      </c>
      <c r="BK86" s="186">
        <f>BK87</f>
        <v>0</v>
      </c>
    </row>
    <row r="87" s="12" customFormat="1" ht="25.92" customHeight="1">
      <c r="A87" s="12"/>
      <c r="B87" s="187"/>
      <c r="C87" s="188"/>
      <c r="D87" s="189" t="s">
        <v>73</v>
      </c>
      <c r="E87" s="190" t="s">
        <v>136</v>
      </c>
      <c r="F87" s="190" t="s">
        <v>137</v>
      </c>
      <c r="G87" s="188"/>
      <c r="H87" s="188"/>
      <c r="I87" s="191"/>
      <c r="J87" s="192">
        <f>BK87</f>
        <v>0</v>
      </c>
      <c r="K87" s="188"/>
      <c r="L87" s="193"/>
      <c r="M87" s="194"/>
      <c r="N87" s="195"/>
      <c r="O87" s="195"/>
      <c r="P87" s="196">
        <f>P88+P107+P124+P128+P141+P144</f>
        <v>0</v>
      </c>
      <c r="Q87" s="195"/>
      <c r="R87" s="196">
        <f>R88+R107+R124+R128+R141+R144</f>
        <v>439.63128000000006</v>
      </c>
      <c r="S87" s="195"/>
      <c r="T87" s="197">
        <f>T88+T107+T124+T128+T141+T144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8" t="s">
        <v>82</v>
      </c>
      <c r="AT87" s="199" t="s">
        <v>73</v>
      </c>
      <c r="AU87" s="199" t="s">
        <v>74</v>
      </c>
      <c r="AY87" s="198" t="s">
        <v>138</v>
      </c>
      <c r="BK87" s="200">
        <f>BK88+BK107+BK124+BK128+BK141+BK144</f>
        <v>0</v>
      </c>
    </row>
    <row r="88" s="12" customFormat="1" ht="22.8" customHeight="1">
      <c r="A88" s="12"/>
      <c r="B88" s="187"/>
      <c r="C88" s="188"/>
      <c r="D88" s="189" t="s">
        <v>73</v>
      </c>
      <c r="E88" s="201" t="s">
        <v>82</v>
      </c>
      <c r="F88" s="201" t="s">
        <v>139</v>
      </c>
      <c r="G88" s="188"/>
      <c r="H88" s="188"/>
      <c r="I88" s="191"/>
      <c r="J88" s="202">
        <f>BK88</f>
        <v>0</v>
      </c>
      <c r="K88" s="188"/>
      <c r="L88" s="193"/>
      <c r="M88" s="194"/>
      <c r="N88" s="195"/>
      <c r="O88" s="195"/>
      <c r="P88" s="196">
        <f>SUM(P89:P106)</f>
        <v>0</v>
      </c>
      <c r="Q88" s="195"/>
      <c r="R88" s="196">
        <f>SUM(R89:R106)</f>
        <v>0</v>
      </c>
      <c r="S88" s="195"/>
      <c r="T88" s="197">
        <f>SUM(T89:T106)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8" t="s">
        <v>82</v>
      </c>
      <c r="AT88" s="199" t="s">
        <v>73</v>
      </c>
      <c r="AU88" s="199" t="s">
        <v>82</v>
      </c>
      <c r="AY88" s="198" t="s">
        <v>138</v>
      </c>
      <c r="BK88" s="200">
        <f>SUM(BK89:BK106)</f>
        <v>0</v>
      </c>
    </row>
    <row r="89" s="2" customFormat="1" ht="49.05" customHeight="1">
      <c r="A89" s="37"/>
      <c r="B89" s="38"/>
      <c r="C89" s="203" t="s">
        <v>82</v>
      </c>
      <c r="D89" s="203" t="s">
        <v>140</v>
      </c>
      <c r="E89" s="204" t="s">
        <v>817</v>
      </c>
      <c r="F89" s="205" t="s">
        <v>818</v>
      </c>
      <c r="G89" s="206" t="s">
        <v>220</v>
      </c>
      <c r="H89" s="207">
        <v>12.960000000000001</v>
      </c>
      <c r="I89" s="208"/>
      <c r="J89" s="209">
        <f>ROUND(I89*H89,2)</f>
        <v>0</v>
      </c>
      <c r="K89" s="205" t="s">
        <v>144</v>
      </c>
      <c r="L89" s="43"/>
      <c r="M89" s="210" t="s">
        <v>19</v>
      </c>
      <c r="N89" s="211" t="s">
        <v>45</v>
      </c>
      <c r="O89" s="83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4" t="s">
        <v>145</v>
      </c>
      <c r="AT89" s="214" t="s">
        <v>140</v>
      </c>
      <c r="AU89" s="214" t="s">
        <v>84</v>
      </c>
      <c r="AY89" s="16" t="s">
        <v>138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6" t="s">
        <v>82</v>
      </c>
      <c r="BK89" s="215">
        <f>ROUND(I89*H89,2)</f>
        <v>0</v>
      </c>
      <c r="BL89" s="16" t="s">
        <v>145</v>
      </c>
      <c r="BM89" s="214" t="s">
        <v>819</v>
      </c>
    </row>
    <row r="90" s="2" customFormat="1">
      <c r="A90" s="37"/>
      <c r="B90" s="38"/>
      <c r="C90" s="39"/>
      <c r="D90" s="216" t="s">
        <v>147</v>
      </c>
      <c r="E90" s="39"/>
      <c r="F90" s="217" t="s">
        <v>820</v>
      </c>
      <c r="G90" s="39"/>
      <c r="H90" s="39"/>
      <c r="I90" s="218"/>
      <c r="J90" s="39"/>
      <c r="K90" s="39"/>
      <c r="L90" s="43"/>
      <c r="M90" s="219"/>
      <c r="N90" s="220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147</v>
      </c>
      <c r="AU90" s="16" t="s">
        <v>84</v>
      </c>
    </row>
    <row r="91" s="13" customFormat="1">
      <c r="A91" s="13"/>
      <c r="B91" s="221"/>
      <c r="C91" s="222"/>
      <c r="D91" s="223" t="s">
        <v>149</v>
      </c>
      <c r="E91" s="224" t="s">
        <v>19</v>
      </c>
      <c r="F91" s="225" t="s">
        <v>821</v>
      </c>
      <c r="G91" s="222"/>
      <c r="H91" s="226">
        <v>12.960000000000001</v>
      </c>
      <c r="I91" s="227"/>
      <c r="J91" s="222"/>
      <c r="K91" s="222"/>
      <c r="L91" s="228"/>
      <c r="M91" s="229"/>
      <c r="N91" s="230"/>
      <c r="O91" s="230"/>
      <c r="P91" s="230"/>
      <c r="Q91" s="230"/>
      <c r="R91" s="230"/>
      <c r="S91" s="230"/>
      <c r="T91" s="23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2" t="s">
        <v>149</v>
      </c>
      <c r="AU91" s="232" t="s">
        <v>84</v>
      </c>
      <c r="AV91" s="13" t="s">
        <v>84</v>
      </c>
      <c r="AW91" s="13" t="s">
        <v>36</v>
      </c>
      <c r="AX91" s="13" t="s">
        <v>82</v>
      </c>
      <c r="AY91" s="232" t="s">
        <v>138</v>
      </c>
    </row>
    <row r="92" s="2" customFormat="1" ht="44.25" customHeight="1">
      <c r="A92" s="37"/>
      <c r="B92" s="38"/>
      <c r="C92" s="203" t="s">
        <v>84</v>
      </c>
      <c r="D92" s="203" t="s">
        <v>140</v>
      </c>
      <c r="E92" s="204" t="s">
        <v>388</v>
      </c>
      <c r="F92" s="205" t="s">
        <v>389</v>
      </c>
      <c r="G92" s="206" t="s">
        <v>220</v>
      </c>
      <c r="H92" s="207">
        <v>4.3520000000000003</v>
      </c>
      <c r="I92" s="208"/>
      <c r="J92" s="209">
        <f>ROUND(I92*H92,2)</f>
        <v>0</v>
      </c>
      <c r="K92" s="205" t="s">
        <v>144</v>
      </c>
      <c r="L92" s="43"/>
      <c r="M92" s="210" t="s">
        <v>19</v>
      </c>
      <c r="N92" s="211" t="s">
        <v>45</v>
      </c>
      <c r="O92" s="83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4" t="s">
        <v>145</v>
      </c>
      <c r="AT92" s="214" t="s">
        <v>140</v>
      </c>
      <c r="AU92" s="214" t="s">
        <v>84</v>
      </c>
      <c r="AY92" s="16" t="s">
        <v>138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6" t="s">
        <v>82</v>
      </c>
      <c r="BK92" s="215">
        <f>ROUND(I92*H92,2)</f>
        <v>0</v>
      </c>
      <c r="BL92" s="16" t="s">
        <v>145</v>
      </c>
      <c r="BM92" s="214" t="s">
        <v>822</v>
      </c>
    </row>
    <row r="93" s="2" customFormat="1">
      <c r="A93" s="37"/>
      <c r="B93" s="38"/>
      <c r="C93" s="39"/>
      <c r="D93" s="216" t="s">
        <v>147</v>
      </c>
      <c r="E93" s="39"/>
      <c r="F93" s="217" t="s">
        <v>391</v>
      </c>
      <c r="G93" s="39"/>
      <c r="H93" s="39"/>
      <c r="I93" s="218"/>
      <c r="J93" s="39"/>
      <c r="K93" s="39"/>
      <c r="L93" s="43"/>
      <c r="M93" s="219"/>
      <c r="N93" s="220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147</v>
      </c>
      <c r="AU93" s="16" t="s">
        <v>84</v>
      </c>
    </row>
    <row r="94" s="13" customFormat="1">
      <c r="A94" s="13"/>
      <c r="B94" s="221"/>
      <c r="C94" s="222"/>
      <c r="D94" s="223" t="s">
        <v>149</v>
      </c>
      <c r="E94" s="224" t="s">
        <v>19</v>
      </c>
      <c r="F94" s="225" t="s">
        <v>823</v>
      </c>
      <c r="G94" s="222"/>
      <c r="H94" s="226">
        <v>4.3520000000000003</v>
      </c>
      <c r="I94" s="227"/>
      <c r="J94" s="222"/>
      <c r="K94" s="222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149</v>
      </c>
      <c r="AU94" s="232" t="s">
        <v>84</v>
      </c>
      <c r="AV94" s="13" t="s">
        <v>84</v>
      </c>
      <c r="AW94" s="13" t="s">
        <v>36</v>
      </c>
      <c r="AX94" s="13" t="s">
        <v>82</v>
      </c>
      <c r="AY94" s="232" t="s">
        <v>138</v>
      </c>
    </row>
    <row r="95" s="2" customFormat="1" ht="62.7" customHeight="1">
      <c r="A95" s="37"/>
      <c r="B95" s="38"/>
      <c r="C95" s="203" t="s">
        <v>156</v>
      </c>
      <c r="D95" s="203" t="s">
        <v>140</v>
      </c>
      <c r="E95" s="204" t="s">
        <v>251</v>
      </c>
      <c r="F95" s="205" t="s">
        <v>252</v>
      </c>
      <c r="G95" s="206" t="s">
        <v>220</v>
      </c>
      <c r="H95" s="207">
        <v>17.312000000000001</v>
      </c>
      <c r="I95" s="208"/>
      <c r="J95" s="209">
        <f>ROUND(I95*H95,2)</f>
        <v>0</v>
      </c>
      <c r="K95" s="205" t="s">
        <v>144</v>
      </c>
      <c r="L95" s="43"/>
      <c r="M95" s="210" t="s">
        <v>19</v>
      </c>
      <c r="N95" s="211" t="s">
        <v>45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145</v>
      </c>
      <c r="AT95" s="214" t="s">
        <v>140</v>
      </c>
      <c r="AU95" s="214" t="s">
        <v>84</v>
      </c>
      <c r="AY95" s="16" t="s">
        <v>138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82</v>
      </c>
      <c r="BK95" s="215">
        <f>ROUND(I95*H95,2)</f>
        <v>0</v>
      </c>
      <c r="BL95" s="16" t="s">
        <v>145</v>
      </c>
      <c r="BM95" s="214" t="s">
        <v>824</v>
      </c>
    </row>
    <row r="96" s="2" customFormat="1">
      <c r="A96" s="37"/>
      <c r="B96" s="38"/>
      <c r="C96" s="39"/>
      <c r="D96" s="216" t="s">
        <v>147</v>
      </c>
      <c r="E96" s="39"/>
      <c r="F96" s="217" t="s">
        <v>254</v>
      </c>
      <c r="G96" s="39"/>
      <c r="H96" s="39"/>
      <c r="I96" s="218"/>
      <c r="J96" s="39"/>
      <c r="K96" s="39"/>
      <c r="L96" s="43"/>
      <c r="M96" s="219"/>
      <c r="N96" s="220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147</v>
      </c>
      <c r="AU96" s="16" t="s">
        <v>84</v>
      </c>
    </row>
    <row r="97" s="13" customFormat="1">
      <c r="A97" s="13"/>
      <c r="B97" s="221"/>
      <c r="C97" s="222"/>
      <c r="D97" s="223" t="s">
        <v>149</v>
      </c>
      <c r="E97" s="224" t="s">
        <v>19</v>
      </c>
      <c r="F97" s="225" t="s">
        <v>825</v>
      </c>
      <c r="G97" s="222"/>
      <c r="H97" s="226">
        <v>12.960000000000001</v>
      </c>
      <c r="I97" s="227"/>
      <c r="J97" s="222"/>
      <c r="K97" s="222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149</v>
      </c>
      <c r="AU97" s="232" t="s">
        <v>84</v>
      </c>
      <c r="AV97" s="13" t="s">
        <v>84</v>
      </c>
      <c r="AW97" s="13" t="s">
        <v>36</v>
      </c>
      <c r="AX97" s="13" t="s">
        <v>74</v>
      </c>
      <c r="AY97" s="232" t="s">
        <v>138</v>
      </c>
    </row>
    <row r="98" s="13" customFormat="1">
      <c r="A98" s="13"/>
      <c r="B98" s="221"/>
      <c r="C98" s="222"/>
      <c r="D98" s="223" t="s">
        <v>149</v>
      </c>
      <c r="E98" s="224" t="s">
        <v>19</v>
      </c>
      <c r="F98" s="225" t="s">
        <v>826</v>
      </c>
      <c r="G98" s="222"/>
      <c r="H98" s="226">
        <v>4.3520000000000003</v>
      </c>
      <c r="I98" s="227"/>
      <c r="J98" s="222"/>
      <c r="K98" s="222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149</v>
      </c>
      <c r="AU98" s="232" t="s">
        <v>84</v>
      </c>
      <c r="AV98" s="13" t="s">
        <v>84</v>
      </c>
      <c r="AW98" s="13" t="s">
        <v>36</v>
      </c>
      <c r="AX98" s="13" t="s">
        <v>74</v>
      </c>
      <c r="AY98" s="232" t="s">
        <v>138</v>
      </c>
    </row>
    <row r="99" s="2" customFormat="1" ht="44.25" customHeight="1">
      <c r="A99" s="37"/>
      <c r="B99" s="38"/>
      <c r="C99" s="203" t="s">
        <v>145</v>
      </c>
      <c r="D99" s="203" t="s">
        <v>140</v>
      </c>
      <c r="E99" s="204" t="s">
        <v>396</v>
      </c>
      <c r="F99" s="205" t="s">
        <v>397</v>
      </c>
      <c r="G99" s="206" t="s">
        <v>220</v>
      </c>
      <c r="H99" s="207">
        <v>17.312000000000001</v>
      </c>
      <c r="I99" s="208"/>
      <c r="J99" s="209">
        <f>ROUND(I99*H99,2)</f>
        <v>0</v>
      </c>
      <c r="K99" s="205" t="s">
        <v>144</v>
      </c>
      <c r="L99" s="43"/>
      <c r="M99" s="210" t="s">
        <v>19</v>
      </c>
      <c r="N99" s="211" t="s">
        <v>45</v>
      </c>
      <c r="O99" s="83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4" t="s">
        <v>145</v>
      </c>
      <c r="AT99" s="214" t="s">
        <v>140</v>
      </c>
      <c r="AU99" s="214" t="s">
        <v>84</v>
      </c>
      <c r="AY99" s="16" t="s">
        <v>138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6" t="s">
        <v>82</v>
      </c>
      <c r="BK99" s="215">
        <f>ROUND(I99*H99,2)</f>
        <v>0</v>
      </c>
      <c r="BL99" s="16" t="s">
        <v>145</v>
      </c>
      <c r="BM99" s="214" t="s">
        <v>827</v>
      </c>
    </row>
    <row r="100" s="2" customFormat="1">
      <c r="A100" s="37"/>
      <c r="B100" s="38"/>
      <c r="C100" s="39"/>
      <c r="D100" s="216" t="s">
        <v>147</v>
      </c>
      <c r="E100" s="39"/>
      <c r="F100" s="217" t="s">
        <v>399</v>
      </c>
      <c r="G100" s="39"/>
      <c r="H100" s="39"/>
      <c r="I100" s="218"/>
      <c r="J100" s="39"/>
      <c r="K100" s="39"/>
      <c r="L100" s="43"/>
      <c r="M100" s="219"/>
      <c r="N100" s="220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147</v>
      </c>
      <c r="AU100" s="16" t="s">
        <v>84</v>
      </c>
    </row>
    <row r="101" s="13" customFormat="1">
      <c r="A101" s="13"/>
      <c r="B101" s="221"/>
      <c r="C101" s="222"/>
      <c r="D101" s="223" t="s">
        <v>149</v>
      </c>
      <c r="E101" s="224" t="s">
        <v>19</v>
      </c>
      <c r="F101" s="225" t="s">
        <v>825</v>
      </c>
      <c r="G101" s="222"/>
      <c r="H101" s="226">
        <v>12.960000000000001</v>
      </c>
      <c r="I101" s="227"/>
      <c r="J101" s="222"/>
      <c r="K101" s="222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149</v>
      </c>
      <c r="AU101" s="232" t="s">
        <v>84</v>
      </c>
      <c r="AV101" s="13" t="s">
        <v>84</v>
      </c>
      <c r="AW101" s="13" t="s">
        <v>36</v>
      </c>
      <c r="AX101" s="13" t="s">
        <v>74</v>
      </c>
      <c r="AY101" s="232" t="s">
        <v>138</v>
      </c>
    </row>
    <row r="102" s="13" customFormat="1">
      <c r="A102" s="13"/>
      <c r="B102" s="221"/>
      <c r="C102" s="222"/>
      <c r="D102" s="223" t="s">
        <v>149</v>
      </c>
      <c r="E102" s="224" t="s">
        <v>19</v>
      </c>
      <c r="F102" s="225" t="s">
        <v>826</v>
      </c>
      <c r="G102" s="222"/>
      <c r="H102" s="226">
        <v>4.3520000000000003</v>
      </c>
      <c r="I102" s="227"/>
      <c r="J102" s="222"/>
      <c r="K102" s="222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149</v>
      </c>
      <c r="AU102" s="232" t="s">
        <v>84</v>
      </c>
      <c r="AV102" s="13" t="s">
        <v>84</v>
      </c>
      <c r="AW102" s="13" t="s">
        <v>36</v>
      </c>
      <c r="AX102" s="13" t="s">
        <v>74</v>
      </c>
      <c r="AY102" s="232" t="s">
        <v>138</v>
      </c>
    </row>
    <row r="103" s="2" customFormat="1" ht="44.25" customHeight="1">
      <c r="A103" s="37"/>
      <c r="B103" s="38"/>
      <c r="C103" s="203" t="s">
        <v>165</v>
      </c>
      <c r="D103" s="203" t="s">
        <v>140</v>
      </c>
      <c r="E103" s="204" t="s">
        <v>400</v>
      </c>
      <c r="F103" s="205" t="s">
        <v>356</v>
      </c>
      <c r="G103" s="206" t="s">
        <v>332</v>
      </c>
      <c r="H103" s="207">
        <v>17.312000000000001</v>
      </c>
      <c r="I103" s="208"/>
      <c r="J103" s="209">
        <f>ROUND(I103*H103,2)</f>
        <v>0</v>
      </c>
      <c r="K103" s="205" t="s">
        <v>144</v>
      </c>
      <c r="L103" s="43"/>
      <c r="M103" s="210" t="s">
        <v>19</v>
      </c>
      <c r="N103" s="211" t="s">
        <v>45</v>
      </c>
      <c r="O103" s="83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4" t="s">
        <v>145</v>
      </c>
      <c r="AT103" s="214" t="s">
        <v>140</v>
      </c>
      <c r="AU103" s="214" t="s">
        <v>84</v>
      </c>
      <c r="AY103" s="16" t="s">
        <v>138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6" t="s">
        <v>82</v>
      </c>
      <c r="BK103" s="215">
        <f>ROUND(I103*H103,2)</f>
        <v>0</v>
      </c>
      <c r="BL103" s="16" t="s">
        <v>145</v>
      </c>
      <c r="BM103" s="214" t="s">
        <v>828</v>
      </c>
    </row>
    <row r="104" s="2" customFormat="1">
      <c r="A104" s="37"/>
      <c r="B104" s="38"/>
      <c r="C104" s="39"/>
      <c r="D104" s="216" t="s">
        <v>147</v>
      </c>
      <c r="E104" s="39"/>
      <c r="F104" s="217" t="s">
        <v>402</v>
      </c>
      <c r="G104" s="39"/>
      <c r="H104" s="39"/>
      <c r="I104" s="218"/>
      <c r="J104" s="39"/>
      <c r="K104" s="39"/>
      <c r="L104" s="43"/>
      <c r="M104" s="219"/>
      <c r="N104" s="220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147</v>
      </c>
      <c r="AU104" s="16" t="s">
        <v>84</v>
      </c>
    </row>
    <row r="105" s="13" customFormat="1">
      <c r="A105" s="13"/>
      <c r="B105" s="221"/>
      <c r="C105" s="222"/>
      <c r="D105" s="223" t="s">
        <v>149</v>
      </c>
      <c r="E105" s="224" t="s">
        <v>19</v>
      </c>
      <c r="F105" s="225" t="s">
        <v>825</v>
      </c>
      <c r="G105" s="222"/>
      <c r="H105" s="226">
        <v>12.960000000000001</v>
      </c>
      <c r="I105" s="227"/>
      <c r="J105" s="222"/>
      <c r="K105" s="222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149</v>
      </c>
      <c r="AU105" s="232" t="s">
        <v>84</v>
      </c>
      <c r="AV105" s="13" t="s">
        <v>84</v>
      </c>
      <c r="AW105" s="13" t="s">
        <v>36</v>
      </c>
      <c r="AX105" s="13" t="s">
        <v>74</v>
      </c>
      <c r="AY105" s="232" t="s">
        <v>138</v>
      </c>
    </row>
    <row r="106" s="13" customFormat="1">
      <c r="A106" s="13"/>
      <c r="B106" s="221"/>
      <c r="C106" s="222"/>
      <c r="D106" s="223" t="s">
        <v>149</v>
      </c>
      <c r="E106" s="224" t="s">
        <v>19</v>
      </c>
      <c r="F106" s="225" t="s">
        <v>826</v>
      </c>
      <c r="G106" s="222"/>
      <c r="H106" s="226">
        <v>4.3520000000000003</v>
      </c>
      <c r="I106" s="227"/>
      <c r="J106" s="222"/>
      <c r="K106" s="222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149</v>
      </c>
      <c r="AU106" s="232" t="s">
        <v>84</v>
      </c>
      <c r="AV106" s="13" t="s">
        <v>84</v>
      </c>
      <c r="AW106" s="13" t="s">
        <v>36</v>
      </c>
      <c r="AX106" s="13" t="s">
        <v>74</v>
      </c>
      <c r="AY106" s="232" t="s">
        <v>138</v>
      </c>
    </row>
    <row r="107" s="12" customFormat="1" ht="22.8" customHeight="1">
      <c r="A107" s="12"/>
      <c r="B107" s="187"/>
      <c r="C107" s="188"/>
      <c r="D107" s="189" t="s">
        <v>73</v>
      </c>
      <c r="E107" s="201" t="s">
        <v>165</v>
      </c>
      <c r="F107" s="201" t="s">
        <v>408</v>
      </c>
      <c r="G107" s="188"/>
      <c r="H107" s="188"/>
      <c r="I107" s="191"/>
      <c r="J107" s="202">
        <f>BK107</f>
        <v>0</v>
      </c>
      <c r="K107" s="188"/>
      <c r="L107" s="193"/>
      <c r="M107" s="194"/>
      <c r="N107" s="195"/>
      <c r="O107" s="195"/>
      <c r="P107" s="196">
        <f>SUM(P108:P123)</f>
        <v>0</v>
      </c>
      <c r="Q107" s="195"/>
      <c r="R107" s="196">
        <f>SUM(R108:R123)</f>
        <v>417.96648000000005</v>
      </c>
      <c r="S107" s="195"/>
      <c r="T107" s="197">
        <f>SUM(T108:T123)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8" t="s">
        <v>82</v>
      </c>
      <c r="AT107" s="199" t="s">
        <v>73</v>
      </c>
      <c r="AU107" s="199" t="s">
        <v>82</v>
      </c>
      <c r="AY107" s="198" t="s">
        <v>138</v>
      </c>
      <c r="BK107" s="200">
        <f>SUM(BK108:BK123)</f>
        <v>0</v>
      </c>
    </row>
    <row r="108" s="2" customFormat="1" ht="37.8" customHeight="1">
      <c r="A108" s="37"/>
      <c r="B108" s="38"/>
      <c r="C108" s="203" t="s">
        <v>170</v>
      </c>
      <c r="D108" s="203" t="s">
        <v>140</v>
      </c>
      <c r="E108" s="204" t="s">
        <v>409</v>
      </c>
      <c r="F108" s="205" t="s">
        <v>410</v>
      </c>
      <c r="G108" s="206" t="s">
        <v>143</v>
      </c>
      <c r="H108" s="207">
        <v>648</v>
      </c>
      <c r="I108" s="208"/>
      <c r="J108" s="209">
        <f>ROUND(I108*H108,2)</f>
        <v>0</v>
      </c>
      <c r="K108" s="205" t="s">
        <v>144</v>
      </c>
      <c r="L108" s="43"/>
      <c r="M108" s="210" t="s">
        <v>19</v>
      </c>
      <c r="N108" s="211" t="s">
        <v>45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145</v>
      </c>
      <c r="AT108" s="214" t="s">
        <v>140</v>
      </c>
      <c r="AU108" s="214" t="s">
        <v>84</v>
      </c>
      <c r="AY108" s="16" t="s">
        <v>138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82</v>
      </c>
      <c r="BK108" s="215">
        <f>ROUND(I108*H108,2)</f>
        <v>0</v>
      </c>
      <c r="BL108" s="16" t="s">
        <v>145</v>
      </c>
      <c r="BM108" s="214" t="s">
        <v>829</v>
      </c>
    </row>
    <row r="109" s="2" customFormat="1">
      <c r="A109" s="37"/>
      <c r="B109" s="38"/>
      <c r="C109" s="39"/>
      <c r="D109" s="216" t="s">
        <v>147</v>
      </c>
      <c r="E109" s="39"/>
      <c r="F109" s="217" t="s">
        <v>412</v>
      </c>
      <c r="G109" s="39"/>
      <c r="H109" s="39"/>
      <c r="I109" s="218"/>
      <c r="J109" s="39"/>
      <c r="K109" s="39"/>
      <c r="L109" s="43"/>
      <c r="M109" s="219"/>
      <c r="N109" s="220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147</v>
      </c>
      <c r="AU109" s="16" t="s">
        <v>84</v>
      </c>
    </row>
    <row r="110" s="13" customFormat="1">
      <c r="A110" s="13"/>
      <c r="B110" s="221"/>
      <c r="C110" s="222"/>
      <c r="D110" s="223" t="s">
        <v>149</v>
      </c>
      <c r="E110" s="224" t="s">
        <v>19</v>
      </c>
      <c r="F110" s="225" t="s">
        <v>830</v>
      </c>
      <c r="G110" s="222"/>
      <c r="H110" s="226">
        <v>648</v>
      </c>
      <c r="I110" s="227"/>
      <c r="J110" s="222"/>
      <c r="K110" s="222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149</v>
      </c>
      <c r="AU110" s="232" t="s">
        <v>84</v>
      </c>
      <c r="AV110" s="13" t="s">
        <v>84</v>
      </c>
      <c r="AW110" s="13" t="s">
        <v>36</v>
      </c>
      <c r="AX110" s="13" t="s">
        <v>82</v>
      </c>
      <c r="AY110" s="232" t="s">
        <v>138</v>
      </c>
    </row>
    <row r="111" s="2" customFormat="1" ht="16.5" customHeight="1">
      <c r="A111" s="37"/>
      <c r="B111" s="38"/>
      <c r="C111" s="203" t="s">
        <v>175</v>
      </c>
      <c r="D111" s="203" t="s">
        <v>140</v>
      </c>
      <c r="E111" s="204" t="s">
        <v>414</v>
      </c>
      <c r="F111" s="205" t="s">
        <v>415</v>
      </c>
      <c r="G111" s="206" t="s">
        <v>143</v>
      </c>
      <c r="H111" s="207">
        <v>648</v>
      </c>
      <c r="I111" s="208"/>
      <c r="J111" s="209">
        <f>ROUND(I111*H111,2)</f>
        <v>0</v>
      </c>
      <c r="K111" s="205" t="s">
        <v>19</v>
      </c>
      <c r="L111" s="43"/>
      <c r="M111" s="210" t="s">
        <v>19</v>
      </c>
      <c r="N111" s="211" t="s">
        <v>45</v>
      </c>
      <c r="O111" s="83"/>
      <c r="P111" s="212">
        <f>O111*H111</f>
        <v>0</v>
      </c>
      <c r="Q111" s="212">
        <v>0.059999999999999998</v>
      </c>
      <c r="R111" s="212">
        <f>Q111*H111</f>
        <v>38.879999999999995</v>
      </c>
      <c r="S111" s="212">
        <v>0</v>
      </c>
      <c r="T111" s="213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4" t="s">
        <v>145</v>
      </c>
      <c r="AT111" s="214" t="s">
        <v>140</v>
      </c>
      <c r="AU111" s="214" t="s">
        <v>84</v>
      </c>
      <c r="AY111" s="16" t="s">
        <v>138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6" t="s">
        <v>82</v>
      </c>
      <c r="BK111" s="215">
        <f>ROUND(I111*H111,2)</f>
        <v>0</v>
      </c>
      <c r="BL111" s="16" t="s">
        <v>145</v>
      </c>
      <c r="BM111" s="214" t="s">
        <v>831</v>
      </c>
    </row>
    <row r="112" s="13" customFormat="1">
      <c r="A112" s="13"/>
      <c r="B112" s="221"/>
      <c r="C112" s="222"/>
      <c r="D112" s="223" t="s">
        <v>149</v>
      </c>
      <c r="E112" s="224" t="s">
        <v>19</v>
      </c>
      <c r="F112" s="225" t="s">
        <v>830</v>
      </c>
      <c r="G112" s="222"/>
      <c r="H112" s="226">
        <v>648</v>
      </c>
      <c r="I112" s="227"/>
      <c r="J112" s="222"/>
      <c r="K112" s="222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149</v>
      </c>
      <c r="AU112" s="232" t="s">
        <v>84</v>
      </c>
      <c r="AV112" s="13" t="s">
        <v>84</v>
      </c>
      <c r="AW112" s="13" t="s">
        <v>36</v>
      </c>
      <c r="AX112" s="13" t="s">
        <v>82</v>
      </c>
      <c r="AY112" s="232" t="s">
        <v>138</v>
      </c>
    </row>
    <row r="113" s="2" customFormat="1" ht="24.15" customHeight="1">
      <c r="A113" s="37"/>
      <c r="B113" s="38"/>
      <c r="C113" s="203" t="s">
        <v>181</v>
      </c>
      <c r="D113" s="203" t="s">
        <v>140</v>
      </c>
      <c r="E113" s="204" t="s">
        <v>417</v>
      </c>
      <c r="F113" s="205" t="s">
        <v>418</v>
      </c>
      <c r="G113" s="206" t="s">
        <v>143</v>
      </c>
      <c r="H113" s="207">
        <v>648</v>
      </c>
      <c r="I113" s="208"/>
      <c r="J113" s="209">
        <f>ROUND(I113*H113,2)</f>
        <v>0</v>
      </c>
      <c r="K113" s="205" t="s">
        <v>19</v>
      </c>
      <c r="L113" s="43"/>
      <c r="M113" s="210" t="s">
        <v>19</v>
      </c>
      <c r="N113" s="211" t="s">
        <v>45</v>
      </c>
      <c r="O113" s="83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145</v>
      </c>
      <c r="AT113" s="214" t="s">
        <v>140</v>
      </c>
      <c r="AU113" s="214" t="s">
        <v>84</v>
      </c>
      <c r="AY113" s="16" t="s">
        <v>138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82</v>
      </c>
      <c r="BK113" s="215">
        <f>ROUND(I113*H113,2)</f>
        <v>0</v>
      </c>
      <c r="BL113" s="16" t="s">
        <v>145</v>
      </c>
      <c r="BM113" s="214" t="s">
        <v>832</v>
      </c>
    </row>
    <row r="114" s="13" customFormat="1">
      <c r="A114" s="13"/>
      <c r="B114" s="221"/>
      <c r="C114" s="222"/>
      <c r="D114" s="223" t="s">
        <v>149</v>
      </c>
      <c r="E114" s="224" t="s">
        <v>19</v>
      </c>
      <c r="F114" s="225" t="s">
        <v>830</v>
      </c>
      <c r="G114" s="222"/>
      <c r="H114" s="226">
        <v>648</v>
      </c>
      <c r="I114" s="227"/>
      <c r="J114" s="222"/>
      <c r="K114" s="222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149</v>
      </c>
      <c r="AU114" s="232" t="s">
        <v>84</v>
      </c>
      <c r="AV114" s="13" t="s">
        <v>84</v>
      </c>
      <c r="AW114" s="13" t="s">
        <v>36</v>
      </c>
      <c r="AX114" s="13" t="s">
        <v>82</v>
      </c>
      <c r="AY114" s="232" t="s">
        <v>138</v>
      </c>
    </row>
    <row r="115" s="2" customFormat="1" ht="24.15" customHeight="1">
      <c r="A115" s="37"/>
      <c r="B115" s="38"/>
      <c r="C115" s="203" t="s">
        <v>187</v>
      </c>
      <c r="D115" s="203" t="s">
        <v>140</v>
      </c>
      <c r="E115" s="204" t="s">
        <v>420</v>
      </c>
      <c r="F115" s="205" t="s">
        <v>421</v>
      </c>
      <c r="G115" s="206" t="s">
        <v>143</v>
      </c>
      <c r="H115" s="207">
        <v>648</v>
      </c>
      <c r="I115" s="208"/>
      <c r="J115" s="209">
        <f>ROUND(I115*H115,2)</f>
        <v>0</v>
      </c>
      <c r="K115" s="205" t="s">
        <v>19</v>
      </c>
      <c r="L115" s="43"/>
      <c r="M115" s="210" t="s">
        <v>19</v>
      </c>
      <c r="N115" s="211" t="s">
        <v>45</v>
      </c>
      <c r="O115" s="83"/>
      <c r="P115" s="212">
        <f>O115*H115</f>
        <v>0</v>
      </c>
      <c r="Q115" s="212">
        <v>0.18906999999999999</v>
      </c>
      <c r="R115" s="212">
        <f>Q115*H115</f>
        <v>122.51736</v>
      </c>
      <c r="S115" s="212">
        <v>0</v>
      </c>
      <c r="T115" s="213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4" t="s">
        <v>145</v>
      </c>
      <c r="AT115" s="214" t="s">
        <v>140</v>
      </c>
      <c r="AU115" s="214" t="s">
        <v>84</v>
      </c>
      <c r="AY115" s="16" t="s">
        <v>138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6" t="s">
        <v>82</v>
      </c>
      <c r="BK115" s="215">
        <f>ROUND(I115*H115,2)</f>
        <v>0</v>
      </c>
      <c r="BL115" s="16" t="s">
        <v>145</v>
      </c>
      <c r="BM115" s="214" t="s">
        <v>833</v>
      </c>
    </row>
    <row r="116" s="13" customFormat="1">
      <c r="A116" s="13"/>
      <c r="B116" s="221"/>
      <c r="C116" s="222"/>
      <c r="D116" s="223" t="s">
        <v>149</v>
      </c>
      <c r="E116" s="224" t="s">
        <v>19</v>
      </c>
      <c r="F116" s="225" t="s">
        <v>830</v>
      </c>
      <c r="G116" s="222"/>
      <c r="H116" s="226">
        <v>648</v>
      </c>
      <c r="I116" s="227"/>
      <c r="J116" s="222"/>
      <c r="K116" s="222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149</v>
      </c>
      <c r="AU116" s="232" t="s">
        <v>84</v>
      </c>
      <c r="AV116" s="13" t="s">
        <v>84</v>
      </c>
      <c r="AW116" s="13" t="s">
        <v>36</v>
      </c>
      <c r="AX116" s="13" t="s">
        <v>82</v>
      </c>
      <c r="AY116" s="232" t="s">
        <v>138</v>
      </c>
    </row>
    <row r="117" s="2" customFormat="1" ht="24.15" customHeight="1">
      <c r="A117" s="37"/>
      <c r="B117" s="38"/>
      <c r="C117" s="203" t="s">
        <v>192</v>
      </c>
      <c r="D117" s="203" t="s">
        <v>140</v>
      </c>
      <c r="E117" s="204" t="s">
        <v>423</v>
      </c>
      <c r="F117" s="205" t="s">
        <v>424</v>
      </c>
      <c r="G117" s="206" t="s">
        <v>143</v>
      </c>
      <c r="H117" s="207">
        <v>648</v>
      </c>
      <c r="I117" s="208"/>
      <c r="J117" s="209">
        <f>ROUND(I117*H117,2)</f>
        <v>0</v>
      </c>
      <c r="K117" s="205" t="s">
        <v>19</v>
      </c>
      <c r="L117" s="43"/>
      <c r="M117" s="210" t="s">
        <v>19</v>
      </c>
      <c r="N117" s="211" t="s">
        <v>45</v>
      </c>
      <c r="O117" s="83"/>
      <c r="P117" s="212">
        <f>O117*H117</f>
        <v>0</v>
      </c>
      <c r="Q117" s="212">
        <v>0.27994000000000002</v>
      </c>
      <c r="R117" s="212">
        <f>Q117*H117</f>
        <v>181.40112000000002</v>
      </c>
      <c r="S117" s="212">
        <v>0</v>
      </c>
      <c r="T117" s="213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4" t="s">
        <v>145</v>
      </c>
      <c r="AT117" s="214" t="s">
        <v>140</v>
      </c>
      <c r="AU117" s="214" t="s">
        <v>84</v>
      </c>
      <c r="AY117" s="16" t="s">
        <v>138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6" t="s">
        <v>82</v>
      </c>
      <c r="BK117" s="215">
        <f>ROUND(I117*H117,2)</f>
        <v>0</v>
      </c>
      <c r="BL117" s="16" t="s">
        <v>145</v>
      </c>
      <c r="BM117" s="214" t="s">
        <v>834</v>
      </c>
    </row>
    <row r="118" s="13" customFormat="1">
      <c r="A118" s="13"/>
      <c r="B118" s="221"/>
      <c r="C118" s="222"/>
      <c r="D118" s="223" t="s">
        <v>149</v>
      </c>
      <c r="E118" s="224" t="s">
        <v>19</v>
      </c>
      <c r="F118" s="225" t="s">
        <v>830</v>
      </c>
      <c r="G118" s="222"/>
      <c r="H118" s="226">
        <v>648</v>
      </c>
      <c r="I118" s="227"/>
      <c r="J118" s="222"/>
      <c r="K118" s="222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149</v>
      </c>
      <c r="AU118" s="232" t="s">
        <v>84</v>
      </c>
      <c r="AV118" s="13" t="s">
        <v>84</v>
      </c>
      <c r="AW118" s="13" t="s">
        <v>36</v>
      </c>
      <c r="AX118" s="13" t="s">
        <v>82</v>
      </c>
      <c r="AY118" s="232" t="s">
        <v>138</v>
      </c>
    </row>
    <row r="119" s="2" customFormat="1" ht="44.25" customHeight="1">
      <c r="A119" s="37"/>
      <c r="B119" s="38"/>
      <c r="C119" s="203" t="s">
        <v>197</v>
      </c>
      <c r="D119" s="203" t="s">
        <v>140</v>
      </c>
      <c r="E119" s="204" t="s">
        <v>426</v>
      </c>
      <c r="F119" s="205" t="s">
        <v>427</v>
      </c>
      <c r="G119" s="206" t="s">
        <v>143</v>
      </c>
      <c r="H119" s="207">
        <v>648</v>
      </c>
      <c r="I119" s="208"/>
      <c r="J119" s="209">
        <f>ROUND(I119*H119,2)</f>
        <v>0</v>
      </c>
      <c r="K119" s="205" t="s">
        <v>144</v>
      </c>
      <c r="L119" s="43"/>
      <c r="M119" s="210" t="s">
        <v>19</v>
      </c>
      <c r="N119" s="211" t="s">
        <v>45</v>
      </c>
      <c r="O119" s="83"/>
      <c r="P119" s="212">
        <f>O119*H119</f>
        <v>0</v>
      </c>
      <c r="Q119" s="212">
        <v>0.11600000000000001</v>
      </c>
      <c r="R119" s="212">
        <f>Q119*H119</f>
        <v>75.168000000000006</v>
      </c>
      <c r="S119" s="212">
        <v>0</v>
      </c>
      <c r="T119" s="213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4" t="s">
        <v>145</v>
      </c>
      <c r="AT119" s="214" t="s">
        <v>140</v>
      </c>
      <c r="AU119" s="214" t="s">
        <v>84</v>
      </c>
      <c r="AY119" s="16" t="s">
        <v>138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6" t="s">
        <v>82</v>
      </c>
      <c r="BK119" s="215">
        <f>ROUND(I119*H119,2)</f>
        <v>0</v>
      </c>
      <c r="BL119" s="16" t="s">
        <v>145</v>
      </c>
      <c r="BM119" s="214" t="s">
        <v>835</v>
      </c>
    </row>
    <row r="120" s="2" customFormat="1">
      <c r="A120" s="37"/>
      <c r="B120" s="38"/>
      <c r="C120" s="39"/>
      <c r="D120" s="216" t="s">
        <v>147</v>
      </c>
      <c r="E120" s="39"/>
      <c r="F120" s="217" t="s">
        <v>429</v>
      </c>
      <c r="G120" s="39"/>
      <c r="H120" s="39"/>
      <c r="I120" s="218"/>
      <c r="J120" s="39"/>
      <c r="K120" s="39"/>
      <c r="L120" s="43"/>
      <c r="M120" s="219"/>
      <c r="N120" s="220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147</v>
      </c>
      <c r="AU120" s="16" t="s">
        <v>84</v>
      </c>
    </row>
    <row r="121" s="13" customFormat="1">
      <c r="A121" s="13"/>
      <c r="B121" s="221"/>
      <c r="C121" s="222"/>
      <c r="D121" s="223" t="s">
        <v>149</v>
      </c>
      <c r="E121" s="224" t="s">
        <v>19</v>
      </c>
      <c r="F121" s="225" t="s">
        <v>830</v>
      </c>
      <c r="G121" s="222"/>
      <c r="H121" s="226">
        <v>648</v>
      </c>
      <c r="I121" s="227"/>
      <c r="J121" s="222"/>
      <c r="K121" s="222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149</v>
      </c>
      <c r="AU121" s="232" t="s">
        <v>84</v>
      </c>
      <c r="AV121" s="13" t="s">
        <v>84</v>
      </c>
      <c r="AW121" s="13" t="s">
        <v>36</v>
      </c>
      <c r="AX121" s="13" t="s">
        <v>82</v>
      </c>
      <c r="AY121" s="232" t="s">
        <v>138</v>
      </c>
    </row>
    <row r="122" s="2" customFormat="1" ht="24.15" customHeight="1">
      <c r="A122" s="37"/>
      <c r="B122" s="38"/>
      <c r="C122" s="203" t="s">
        <v>202</v>
      </c>
      <c r="D122" s="203" t="s">
        <v>140</v>
      </c>
      <c r="E122" s="204" t="s">
        <v>430</v>
      </c>
      <c r="F122" s="205" t="s">
        <v>431</v>
      </c>
      <c r="G122" s="206" t="s">
        <v>332</v>
      </c>
      <c r="H122" s="207">
        <v>417.96600000000001</v>
      </c>
      <c r="I122" s="208"/>
      <c r="J122" s="209">
        <f>ROUND(I122*H122,2)</f>
        <v>0</v>
      </c>
      <c r="K122" s="205" t="s">
        <v>144</v>
      </c>
      <c r="L122" s="43"/>
      <c r="M122" s="210" t="s">
        <v>19</v>
      </c>
      <c r="N122" s="211" t="s">
        <v>45</v>
      </c>
      <c r="O122" s="83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4" t="s">
        <v>145</v>
      </c>
      <c r="AT122" s="214" t="s">
        <v>140</v>
      </c>
      <c r="AU122" s="214" t="s">
        <v>84</v>
      </c>
      <c r="AY122" s="16" t="s">
        <v>138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6" t="s">
        <v>82</v>
      </c>
      <c r="BK122" s="215">
        <f>ROUND(I122*H122,2)</f>
        <v>0</v>
      </c>
      <c r="BL122" s="16" t="s">
        <v>145</v>
      </c>
      <c r="BM122" s="214" t="s">
        <v>836</v>
      </c>
    </row>
    <row r="123" s="2" customFormat="1">
      <c r="A123" s="37"/>
      <c r="B123" s="38"/>
      <c r="C123" s="39"/>
      <c r="D123" s="216" t="s">
        <v>147</v>
      </c>
      <c r="E123" s="39"/>
      <c r="F123" s="217" t="s">
        <v>433</v>
      </c>
      <c r="G123" s="39"/>
      <c r="H123" s="39"/>
      <c r="I123" s="218"/>
      <c r="J123" s="39"/>
      <c r="K123" s="39"/>
      <c r="L123" s="43"/>
      <c r="M123" s="219"/>
      <c r="N123" s="220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147</v>
      </c>
      <c r="AU123" s="16" t="s">
        <v>84</v>
      </c>
    </row>
    <row r="124" s="12" customFormat="1" ht="22.8" customHeight="1">
      <c r="A124" s="12"/>
      <c r="B124" s="187"/>
      <c r="C124" s="188"/>
      <c r="D124" s="189" t="s">
        <v>73</v>
      </c>
      <c r="E124" s="201" t="s">
        <v>187</v>
      </c>
      <c r="F124" s="201" t="s">
        <v>271</v>
      </c>
      <c r="G124" s="188"/>
      <c r="H124" s="188"/>
      <c r="I124" s="191"/>
      <c r="J124" s="202">
        <f>BK124</f>
        <v>0</v>
      </c>
      <c r="K124" s="188"/>
      <c r="L124" s="193"/>
      <c r="M124" s="194"/>
      <c r="N124" s="195"/>
      <c r="O124" s="195"/>
      <c r="P124" s="196">
        <f>SUM(P125:P127)</f>
        <v>0</v>
      </c>
      <c r="Q124" s="195"/>
      <c r="R124" s="196">
        <f>SUM(R125:R127)</f>
        <v>21.6648</v>
      </c>
      <c r="S124" s="195"/>
      <c r="T124" s="197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98" t="s">
        <v>82</v>
      </c>
      <c r="AT124" s="199" t="s">
        <v>73</v>
      </c>
      <c r="AU124" s="199" t="s">
        <v>82</v>
      </c>
      <c r="AY124" s="198" t="s">
        <v>138</v>
      </c>
      <c r="BK124" s="200">
        <f>SUM(BK125:BK127)</f>
        <v>0</v>
      </c>
    </row>
    <row r="125" s="2" customFormat="1" ht="37.8" customHeight="1">
      <c r="A125" s="37"/>
      <c r="B125" s="38"/>
      <c r="C125" s="203" t="s">
        <v>207</v>
      </c>
      <c r="D125" s="203" t="s">
        <v>140</v>
      </c>
      <c r="E125" s="204" t="s">
        <v>434</v>
      </c>
      <c r="F125" s="205" t="s">
        <v>435</v>
      </c>
      <c r="G125" s="206" t="s">
        <v>228</v>
      </c>
      <c r="H125" s="207">
        <v>108</v>
      </c>
      <c r="I125" s="208"/>
      <c r="J125" s="209">
        <f>ROUND(I125*H125,2)</f>
        <v>0</v>
      </c>
      <c r="K125" s="205" t="s">
        <v>144</v>
      </c>
      <c r="L125" s="43"/>
      <c r="M125" s="210" t="s">
        <v>19</v>
      </c>
      <c r="N125" s="211" t="s">
        <v>45</v>
      </c>
      <c r="O125" s="83"/>
      <c r="P125" s="212">
        <f>O125*H125</f>
        <v>0</v>
      </c>
      <c r="Q125" s="212">
        <v>0.2006</v>
      </c>
      <c r="R125" s="212">
        <f>Q125*H125</f>
        <v>21.6648</v>
      </c>
      <c r="S125" s="212">
        <v>0</v>
      </c>
      <c r="T125" s="21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145</v>
      </c>
      <c r="AT125" s="214" t="s">
        <v>140</v>
      </c>
      <c r="AU125" s="214" t="s">
        <v>84</v>
      </c>
      <c r="AY125" s="16" t="s">
        <v>138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82</v>
      </c>
      <c r="BK125" s="215">
        <f>ROUND(I125*H125,2)</f>
        <v>0</v>
      </c>
      <c r="BL125" s="16" t="s">
        <v>145</v>
      </c>
      <c r="BM125" s="214" t="s">
        <v>837</v>
      </c>
    </row>
    <row r="126" s="2" customFormat="1">
      <c r="A126" s="37"/>
      <c r="B126" s="38"/>
      <c r="C126" s="39"/>
      <c r="D126" s="216" t="s">
        <v>147</v>
      </c>
      <c r="E126" s="39"/>
      <c r="F126" s="217" t="s">
        <v>437</v>
      </c>
      <c r="G126" s="39"/>
      <c r="H126" s="39"/>
      <c r="I126" s="218"/>
      <c r="J126" s="39"/>
      <c r="K126" s="39"/>
      <c r="L126" s="43"/>
      <c r="M126" s="219"/>
      <c r="N126" s="220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147</v>
      </c>
      <c r="AU126" s="16" t="s">
        <v>84</v>
      </c>
    </row>
    <row r="127" s="13" customFormat="1">
      <c r="A127" s="13"/>
      <c r="B127" s="221"/>
      <c r="C127" s="222"/>
      <c r="D127" s="223" t="s">
        <v>149</v>
      </c>
      <c r="E127" s="224" t="s">
        <v>19</v>
      </c>
      <c r="F127" s="225" t="s">
        <v>838</v>
      </c>
      <c r="G127" s="222"/>
      <c r="H127" s="226">
        <v>108</v>
      </c>
      <c r="I127" s="227"/>
      <c r="J127" s="222"/>
      <c r="K127" s="222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149</v>
      </c>
      <c r="AU127" s="232" t="s">
        <v>84</v>
      </c>
      <c r="AV127" s="13" t="s">
        <v>84</v>
      </c>
      <c r="AW127" s="13" t="s">
        <v>36</v>
      </c>
      <c r="AX127" s="13" t="s">
        <v>82</v>
      </c>
      <c r="AY127" s="232" t="s">
        <v>138</v>
      </c>
    </row>
    <row r="128" s="12" customFormat="1" ht="22.8" customHeight="1">
      <c r="A128" s="12"/>
      <c r="B128" s="187"/>
      <c r="C128" s="188"/>
      <c r="D128" s="189" t="s">
        <v>73</v>
      </c>
      <c r="E128" s="201" t="s">
        <v>839</v>
      </c>
      <c r="F128" s="201" t="s">
        <v>840</v>
      </c>
      <c r="G128" s="188"/>
      <c r="H128" s="188"/>
      <c r="I128" s="191"/>
      <c r="J128" s="202">
        <f>BK128</f>
        <v>0</v>
      </c>
      <c r="K128" s="188"/>
      <c r="L128" s="193"/>
      <c r="M128" s="194"/>
      <c r="N128" s="195"/>
      <c r="O128" s="195"/>
      <c r="P128" s="196">
        <f>SUM(P129:P140)</f>
        <v>0</v>
      </c>
      <c r="Q128" s="195"/>
      <c r="R128" s="196">
        <f>SUM(R129:R140)</f>
        <v>0</v>
      </c>
      <c r="S128" s="195"/>
      <c r="T128" s="197">
        <f>SUM(T129:T140)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98" t="s">
        <v>82</v>
      </c>
      <c r="AT128" s="199" t="s">
        <v>73</v>
      </c>
      <c r="AU128" s="199" t="s">
        <v>82</v>
      </c>
      <c r="AY128" s="198" t="s">
        <v>138</v>
      </c>
      <c r="BK128" s="200">
        <f>SUM(BK129:BK140)</f>
        <v>0</v>
      </c>
    </row>
    <row r="129" s="2" customFormat="1" ht="37.8" customHeight="1">
      <c r="A129" s="37"/>
      <c r="B129" s="38"/>
      <c r="C129" s="203" t="s">
        <v>212</v>
      </c>
      <c r="D129" s="203" t="s">
        <v>140</v>
      </c>
      <c r="E129" s="204" t="s">
        <v>841</v>
      </c>
      <c r="F129" s="205" t="s">
        <v>448</v>
      </c>
      <c r="G129" s="206" t="s">
        <v>443</v>
      </c>
      <c r="H129" s="207">
        <v>28</v>
      </c>
      <c r="I129" s="208"/>
      <c r="J129" s="209">
        <f>ROUND(I129*H129,2)</f>
        <v>0</v>
      </c>
      <c r="K129" s="205" t="s">
        <v>19</v>
      </c>
      <c r="L129" s="43"/>
      <c r="M129" s="210" t="s">
        <v>19</v>
      </c>
      <c r="N129" s="211" t="s">
        <v>45</v>
      </c>
      <c r="O129" s="83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145</v>
      </c>
      <c r="AT129" s="214" t="s">
        <v>140</v>
      </c>
      <c r="AU129" s="214" t="s">
        <v>84</v>
      </c>
      <c r="AY129" s="16" t="s">
        <v>138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82</v>
      </c>
      <c r="BK129" s="215">
        <f>ROUND(I129*H129,2)</f>
        <v>0</v>
      </c>
      <c r="BL129" s="16" t="s">
        <v>145</v>
      </c>
      <c r="BM129" s="214" t="s">
        <v>842</v>
      </c>
    </row>
    <row r="130" s="13" customFormat="1">
      <c r="A130" s="13"/>
      <c r="B130" s="221"/>
      <c r="C130" s="222"/>
      <c r="D130" s="223" t="s">
        <v>149</v>
      </c>
      <c r="E130" s="224" t="s">
        <v>19</v>
      </c>
      <c r="F130" s="225" t="s">
        <v>843</v>
      </c>
      <c r="G130" s="222"/>
      <c r="H130" s="226">
        <v>28</v>
      </c>
      <c r="I130" s="227"/>
      <c r="J130" s="222"/>
      <c r="K130" s="222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149</v>
      </c>
      <c r="AU130" s="232" t="s">
        <v>84</v>
      </c>
      <c r="AV130" s="13" t="s">
        <v>84</v>
      </c>
      <c r="AW130" s="13" t="s">
        <v>36</v>
      </c>
      <c r="AX130" s="13" t="s">
        <v>82</v>
      </c>
      <c r="AY130" s="232" t="s">
        <v>138</v>
      </c>
    </row>
    <row r="131" s="2" customFormat="1" ht="49.05" customHeight="1">
      <c r="A131" s="37"/>
      <c r="B131" s="38"/>
      <c r="C131" s="203" t="s">
        <v>8</v>
      </c>
      <c r="D131" s="203" t="s">
        <v>140</v>
      </c>
      <c r="E131" s="204" t="s">
        <v>844</v>
      </c>
      <c r="F131" s="205" t="s">
        <v>845</v>
      </c>
      <c r="G131" s="206" t="s">
        <v>443</v>
      </c>
      <c r="H131" s="207">
        <v>26</v>
      </c>
      <c r="I131" s="208"/>
      <c r="J131" s="209">
        <f>ROUND(I131*H131,2)</f>
        <v>0</v>
      </c>
      <c r="K131" s="205" t="s">
        <v>19</v>
      </c>
      <c r="L131" s="43"/>
      <c r="M131" s="210" t="s">
        <v>19</v>
      </c>
      <c r="N131" s="211" t="s">
        <v>45</v>
      </c>
      <c r="O131" s="83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4" t="s">
        <v>145</v>
      </c>
      <c r="AT131" s="214" t="s">
        <v>140</v>
      </c>
      <c r="AU131" s="214" t="s">
        <v>84</v>
      </c>
      <c r="AY131" s="16" t="s">
        <v>138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82</v>
      </c>
      <c r="BK131" s="215">
        <f>ROUND(I131*H131,2)</f>
        <v>0</v>
      </c>
      <c r="BL131" s="16" t="s">
        <v>145</v>
      </c>
      <c r="BM131" s="214" t="s">
        <v>846</v>
      </c>
    </row>
    <row r="132" s="13" customFormat="1">
      <c r="A132" s="13"/>
      <c r="B132" s="221"/>
      <c r="C132" s="222"/>
      <c r="D132" s="223" t="s">
        <v>149</v>
      </c>
      <c r="E132" s="224" t="s">
        <v>19</v>
      </c>
      <c r="F132" s="225" t="s">
        <v>847</v>
      </c>
      <c r="G132" s="222"/>
      <c r="H132" s="226">
        <v>26</v>
      </c>
      <c r="I132" s="227"/>
      <c r="J132" s="222"/>
      <c r="K132" s="222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149</v>
      </c>
      <c r="AU132" s="232" t="s">
        <v>84</v>
      </c>
      <c r="AV132" s="13" t="s">
        <v>84</v>
      </c>
      <c r="AW132" s="13" t="s">
        <v>36</v>
      </c>
      <c r="AX132" s="13" t="s">
        <v>74</v>
      </c>
      <c r="AY132" s="232" t="s">
        <v>138</v>
      </c>
    </row>
    <row r="133" s="14" customFormat="1">
      <c r="A133" s="14"/>
      <c r="B133" s="236"/>
      <c r="C133" s="237"/>
      <c r="D133" s="223" t="s">
        <v>149</v>
      </c>
      <c r="E133" s="238" t="s">
        <v>19</v>
      </c>
      <c r="F133" s="239" t="s">
        <v>446</v>
      </c>
      <c r="G133" s="237"/>
      <c r="H133" s="240">
        <v>26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6" t="s">
        <v>149</v>
      </c>
      <c r="AU133" s="246" t="s">
        <v>84</v>
      </c>
      <c r="AV133" s="14" t="s">
        <v>145</v>
      </c>
      <c r="AW133" s="14" t="s">
        <v>36</v>
      </c>
      <c r="AX133" s="14" t="s">
        <v>82</v>
      </c>
      <c r="AY133" s="246" t="s">
        <v>138</v>
      </c>
    </row>
    <row r="134" s="2" customFormat="1" ht="37.8" customHeight="1">
      <c r="A134" s="37"/>
      <c r="B134" s="38"/>
      <c r="C134" s="203" t="s">
        <v>225</v>
      </c>
      <c r="D134" s="203" t="s">
        <v>140</v>
      </c>
      <c r="E134" s="204" t="s">
        <v>848</v>
      </c>
      <c r="F134" s="205" t="s">
        <v>456</v>
      </c>
      <c r="G134" s="206" t="s">
        <v>443</v>
      </c>
      <c r="H134" s="207">
        <v>16</v>
      </c>
      <c r="I134" s="208"/>
      <c r="J134" s="209">
        <f>ROUND(I134*H134,2)</f>
        <v>0</v>
      </c>
      <c r="K134" s="205" t="s">
        <v>19</v>
      </c>
      <c r="L134" s="43"/>
      <c r="M134" s="210" t="s">
        <v>19</v>
      </c>
      <c r="N134" s="211" t="s">
        <v>45</v>
      </c>
      <c r="O134" s="83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4" t="s">
        <v>145</v>
      </c>
      <c r="AT134" s="214" t="s">
        <v>140</v>
      </c>
      <c r="AU134" s="214" t="s">
        <v>84</v>
      </c>
      <c r="AY134" s="16" t="s">
        <v>138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6" t="s">
        <v>82</v>
      </c>
      <c r="BK134" s="215">
        <f>ROUND(I134*H134,2)</f>
        <v>0</v>
      </c>
      <c r="BL134" s="16" t="s">
        <v>145</v>
      </c>
      <c r="BM134" s="214" t="s">
        <v>849</v>
      </c>
    </row>
    <row r="135" s="13" customFormat="1">
      <c r="A135" s="13"/>
      <c r="B135" s="221"/>
      <c r="C135" s="222"/>
      <c r="D135" s="223" t="s">
        <v>149</v>
      </c>
      <c r="E135" s="224" t="s">
        <v>19</v>
      </c>
      <c r="F135" s="225" t="s">
        <v>850</v>
      </c>
      <c r="G135" s="222"/>
      <c r="H135" s="226">
        <v>16</v>
      </c>
      <c r="I135" s="227"/>
      <c r="J135" s="222"/>
      <c r="K135" s="222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149</v>
      </c>
      <c r="AU135" s="232" t="s">
        <v>84</v>
      </c>
      <c r="AV135" s="13" t="s">
        <v>84</v>
      </c>
      <c r="AW135" s="13" t="s">
        <v>36</v>
      </c>
      <c r="AX135" s="13" t="s">
        <v>82</v>
      </c>
      <c r="AY135" s="232" t="s">
        <v>138</v>
      </c>
    </row>
    <row r="136" s="2" customFormat="1" ht="49.05" customHeight="1">
      <c r="A136" s="37"/>
      <c r="B136" s="38"/>
      <c r="C136" s="203" t="s">
        <v>235</v>
      </c>
      <c r="D136" s="203" t="s">
        <v>140</v>
      </c>
      <c r="E136" s="204" t="s">
        <v>851</v>
      </c>
      <c r="F136" s="205" t="s">
        <v>852</v>
      </c>
      <c r="G136" s="206" t="s">
        <v>443</v>
      </c>
      <c r="H136" s="207">
        <v>14</v>
      </c>
      <c r="I136" s="208"/>
      <c r="J136" s="209">
        <f>ROUND(I136*H136,2)</f>
        <v>0</v>
      </c>
      <c r="K136" s="205" t="s">
        <v>19</v>
      </c>
      <c r="L136" s="43"/>
      <c r="M136" s="210" t="s">
        <v>19</v>
      </c>
      <c r="N136" s="211" t="s">
        <v>45</v>
      </c>
      <c r="O136" s="83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4" t="s">
        <v>145</v>
      </c>
      <c r="AT136" s="214" t="s">
        <v>140</v>
      </c>
      <c r="AU136" s="214" t="s">
        <v>84</v>
      </c>
      <c r="AY136" s="16" t="s">
        <v>138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6" t="s">
        <v>82</v>
      </c>
      <c r="BK136" s="215">
        <f>ROUND(I136*H136,2)</f>
        <v>0</v>
      </c>
      <c r="BL136" s="16" t="s">
        <v>145</v>
      </c>
      <c r="BM136" s="214" t="s">
        <v>853</v>
      </c>
    </row>
    <row r="137" s="13" customFormat="1">
      <c r="A137" s="13"/>
      <c r="B137" s="221"/>
      <c r="C137" s="222"/>
      <c r="D137" s="223" t="s">
        <v>149</v>
      </c>
      <c r="E137" s="224" t="s">
        <v>19</v>
      </c>
      <c r="F137" s="225" t="s">
        <v>854</v>
      </c>
      <c r="G137" s="222"/>
      <c r="H137" s="226">
        <v>14</v>
      </c>
      <c r="I137" s="227"/>
      <c r="J137" s="222"/>
      <c r="K137" s="222"/>
      <c r="L137" s="228"/>
      <c r="M137" s="229"/>
      <c r="N137" s="230"/>
      <c r="O137" s="230"/>
      <c r="P137" s="230"/>
      <c r="Q137" s="230"/>
      <c r="R137" s="230"/>
      <c r="S137" s="230"/>
      <c r="T137" s="23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2" t="s">
        <v>149</v>
      </c>
      <c r="AU137" s="232" t="s">
        <v>84</v>
      </c>
      <c r="AV137" s="13" t="s">
        <v>84</v>
      </c>
      <c r="AW137" s="13" t="s">
        <v>36</v>
      </c>
      <c r="AX137" s="13" t="s">
        <v>82</v>
      </c>
      <c r="AY137" s="232" t="s">
        <v>138</v>
      </c>
    </row>
    <row r="138" s="2" customFormat="1" ht="33" customHeight="1">
      <c r="A138" s="37"/>
      <c r="B138" s="38"/>
      <c r="C138" s="203" t="s">
        <v>241</v>
      </c>
      <c r="D138" s="203" t="s">
        <v>140</v>
      </c>
      <c r="E138" s="204" t="s">
        <v>855</v>
      </c>
      <c r="F138" s="205" t="s">
        <v>856</v>
      </c>
      <c r="G138" s="206" t="s">
        <v>443</v>
      </c>
      <c r="H138" s="207">
        <v>8</v>
      </c>
      <c r="I138" s="208"/>
      <c r="J138" s="209">
        <f>ROUND(I138*H138,2)</f>
        <v>0</v>
      </c>
      <c r="K138" s="205" t="s">
        <v>19</v>
      </c>
      <c r="L138" s="43"/>
      <c r="M138" s="210" t="s">
        <v>19</v>
      </c>
      <c r="N138" s="211" t="s">
        <v>45</v>
      </c>
      <c r="O138" s="83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4" t="s">
        <v>145</v>
      </c>
      <c r="AT138" s="214" t="s">
        <v>140</v>
      </c>
      <c r="AU138" s="214" t="s">
        <v>84</v>
      </c>
      <c r="AY138" s="16" t="s">
        <v>138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82</v>
      </c>
      <c r="BK138" s="215">
        <f>ROUND(I138*H138,2)</f>
        <v>0</v>
      </c>
      <c r="BL138" s="16" t="s">
        <v>145</v>
      </c>
      <c r="BM138" s="214" t="s">
        <v>857</v>
      </c>
    </row>
    <row r="139" s="13" customFormat="1">
      <c r="A139" s="13"/>
      <c r="B139" s="221"/>
      <c r="C139" s="222"/>
      <c r="D139" s="223" t="s">
        <v>149</v>
      </c>
      <c r="E139" s="224" t="s">
        <v>19</v>
      </c>
      <c r="F139" s="225" t="s">
        <v>462</v>
      </c>
      <c r="G139" s="222"/>
      <c r="H139" s="226">
        <v>4</v>
      </c>
      <c r="I139" s="227"/>
      <c r="J139" s="222"/>
      <c r="K139" s="222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149</v>
      </c>
      <c r="AU139" s="232" t="s">
        <v>84</v>
      </c>
      <c r="AV139" s="13" t="s">
        <v>84</v>
      </c>
      <c r="AW139" s="13" t="s">
        <v>36</v>
      </c>
      <c r="AX139" s="13" t="s">
        <v>82</v>
      </c>
      <c r="AY139" s="232" t="s">
        <v>138</v>
      </c>
    </row>
    <row r="140" s="13" customFormat="1">
      <c r="A140" s="13"/>
      <c r="B140" s="221"/>
      <c r="C140" s="222"/>
      <c r="D140" s="223" t="s">
        <v>149</v>
      </c>
      <c r="E140" s="222"/>
      <c r="F140" s="225" t="s">
        <v>463</v>
      </c>
      <c r="G140" s="222"/>
      <c r="H140" s="226">
        <v>8</v>
      </c>
      <c r="I140" s="227"/>
      <c r="J140" s="222"/>
      <c r="K140" s="222"/>
      <c r="L140" s="228"/>
      <c r="M140" s="229"/>
      <c r="N140" s="230"/>
      <c r="O140" s="230"/>
      <c r="P140" s="230"/>
      <c r="Q140" s="230"/>
      <c r="R140" s="230"/>
      <c r="S140" s="230"/>
      <c r="T140" s="23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2" t="s">
        <v>149</v>
      </c>
      <c r="AU140" s="232" t="s">
        <v>84</v>
      </c>
      <c r="AV140" s="13" t="s">
        <v>84</v>
      </c>
      <c r="AW140" s="13" t="s">
        <v>4</v>
      </c>
      <c r="AX140" s="13" t="s">
        <v>82</v>
      </c>
      <c r="AY140" s="232" t="s">
        <v>138</v>
      </c>
    </row>
    <row r="141" s="12" customFormat="1" ht="22.8" customHeight="1">
      <c r="A141" s="12"/>
      <c r="B141" s="187"/>
      <c r="C141" s="188"/>
      <c r="D141" s="189" t="s">
        <v>73</v>
      </c>
      <c r="E141" s="201" t="s">
        <v>464</v>
      </c>
      <c r="F141" s="201" t="s">
        <v>465</v>
      </c>
      <c r="G141" s="188"/>
      <c r="H141" s="188"/>
      <c r="I141" s="191"/>
      <c r="J141" s="202">
        <f>BK141</f>
        <v>0</v>
      </c>
      <c r="K141" s="188"/>
      <c r="L141" s="193"/>
      <c r="M141" s="194"/>
      <c r="N141" s="195"/>
      <c r="O141" s="195"/>
      <c r="P141" s="196">
        <f>SUM(P142:P143)</f>
        <v>0</v>
      </c>
      <c r="Q141" s="195"/>
      <c r="R141" s="196">
        <f>SUM(R142:R143)</f>
        <v>0</v>
      </c>
      <c r="S141" s="195"/>
      <c r="T141" s="197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8" t="s">
        <v>82</v>
      </c>
      <c r="AT141" s="199" t="s">
        <v>73</v>
      </c>
      <c r="AU141" s="199" t="s">
        <v>82</v>
      </c>
      <c r="AY141" s="198" t="s">
        <v>138</v>
      </c>
      <c r="BK141" s="200">
        <f>SUM(BK142:BK143)</f>
        <v>0</v>
      </c>
    </row>
    <row r="142" s="2" customFormat="1" ht="24.15" customHeight="1">
      <c r="A142" s="37"/>
      <c r="B142" s="38"/>
      <c r="C142" s="203" t="s">
        <v>250</v>
      </c>
      <c r="D142" s="203" t="s">
        <v>140</v>
      </c>
      <c r="E142" s="204" t="s">
        <v>430</v>
      </c>
      <c r="F142" s="205" t="s">
        <v>431</v>
      </c>
      <c r="G142" s="206" t="s">
        <v>332</v>
      </c>
      <c r="H142" s="207">
        <v>21.664999999999999</v>
      </c>
      <c r="I142" s="208"/>
      <c r="J142" s="209">
        <f>ROUND(I142*H142,2)</f>
        <v>0</v>
      </c>
      <c r="K142" s="205" t="s">
        <v>144</v>
      </c>
      <c r="L142" s="43"/>
      <c r="M142" s="210" t="s">
        <v>19</v>
      </c>
      <c r="N142" s="211" t="s">
        <v>45</v>
      </c>
      <c r="O142" s="83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4" t="s">
        <v>145</v>
      </c>
      <c r="AT142" s="214" t="s">
        <v>140</v>
      </c>
      <c r="AU142" s="214" t="s">
        <v>84</v>
      </c>
      <c r="AY142" s="16" t="s">
        <v>138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6" t="s">
        <v>82</v>
      </c>
      <c r="BK142" s="215">
        <f>ROUND(I142*H142,2)</f>
        <v>0</v>
      </c>
      <c r="BL142" s="16" t="s">
        <v>145</v>
      </c>
      <c r="BM142" s="214" t="s">
        <v>858</v>
      </c>
    </row>
    <row r="143" s="2" customFormat="1">
      <c r="A143" s="37"/>
      <c r="B143" s="38"/>
      <c r="C143" s="39"/>
      <c r="D143" s="216" t="s">
        <v>147</v>
      </c>
      <c r="E143" s="39"/>
      <c r="F143" s="217" t="s">
        <v>433</v>
      </c>
      <c r="G143" s="39"/>
      <c r="H143" s="39"/>
      <c r="I143" s="218"/>
      <c r="J143" s="39"/>
      <c r="K143" s="39"/>
      <c r="L143" s="43"/>
      <c r="M143" s="219"/>
      <c r="N143" s="220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147</v>
      </c>
      <c r="AU143" s="16" t="s">
        <v>84</v>
      </c>
    </row>
    <row r="144" s="12" customFormat="1" ht="22.8" customHeight="1">
      <c r="A144" s="12"/>
      <c r="B144" s="187"/>
      <c r="C144" s="188"/>
      <c r="D144" s="189" t="s">
        <v>73</v>
      </c>
      <c r="E144" s="201" t="s">
        <v>467</v>
      </c>
      <c r="F144" s="201" t="s">
        <v>468</v>
      </c>
      <c r="G144" s="188"/>
      <c r="H144" s="188"/>
      <c r="I144" s="191"/>
      <c r="J144" s="202">
        <f>BK144</f>
        <v>0</v>
      </c>
      <c r="K144" s="188"/>
      <c r="L144" s="193"/>
      <c r="M144" s="194"/>
      <c r="N144" s="195"/>
      <c r="O144" s="195"/>
      <c r="P144" s="196">
        <f>SUM(P145:P154)</f>
        <v>0</v>
      </c>
      <c r="Q144" s="195"/>
      <c r="R144" s="196">
        <f>SUM(R145:R154)</f>
        <v>0</v>
      </c>
      <c r="S144" s="195"/>
      <c r="T144" s="197">
        <f>SUM(T145:T154)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8" t="s">
        <v>82</v>
      </c>
      <c r="AT144" s="199" t="s">
        <v>73</v>
      </c>
      <c r="AU144" s="199" t="s">
        <v>82</v>
      </c>
      <c r="AY144" s="198" t="s">
        <v>138</v>
      </c>
      <c r="BK144" s="200">
        <f>SUM(BK145:BK154)</f>
        <v>0</v>
      </c>
    </row>
    <row r="145" s="2" customFormat="1" ht="16.5" customHeight="1">
      <c r="A145" s="37"/>
      <c r="B145" s="38"/>
      <c r="C145" s="203" t="s">
        <v>256</v>
      </c>
      <c r="D145" s="203" t="s">
        <v>140</v>
      </c>
      <c r="E145" s="204" t="s">
        <v>473</v>
      </c>
      <c r="F145" s="205" t="s">
        <v>474</v>
      </c>
      <c r="G145" s="206" t="s">
        <v>443</v>
      </c>
      <c r="H145" s="207">
        <v>1</v>
      </c>
      <c r="I145" s="208"/>
      <c r="J145" s="209">
        <f>ROUND(I145*H145,2)</f>
        <v>0</v>
      </c>
      <c r="K145" s="205" t="s">
        <v>19</v>
      </c>
      <c r="L145" s="43"/>
      <c r="M145" s="210" t="s">
        <v>19</v>
      </c>
      <c r="N145" s="211" t="s">
        <v>45</v>
      </c>
      <c r="O145" s="83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4" t="s">
        <v>145</v>
      </c>
      <c r="AT145" s="214" t="s">
        <v>140</v>
      </c>
      <c r="AU145" s="214" t="s">
        <v>84</v>
      </c>
      <c r="AY145" s="16" t="s">
        <v>138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82</v>
      </c>
      <c r="BK145" s="215">
        <f>ROUND(I145*H145,2)</f>
        <v>0</v>
      </c>
      <c r="BL145" s="16" t="s">
        <v>145</v>
      </c>
      <c r="BM145" s="214" t="s">
        <v>859</v>
      </c>
    </row>
    <row r="146" s="13" customFormat="1">
      <c r="A146" s="13"/>
      <c r="B146" s="221"/>
      <c r="C146" s="222"/>
      <c r="D146" s="223" t="s">
        <v>149</v>
      </c>
      <c r="E146" s="224" t="s">
        <v>19</v>
      </c>
      <c r="F146" s="225" t="s">
        <v>82</v>
      </c>
      <c r="G146" s="222"/>
      <c r="H146" s="226">
        <v>1</v>
      </c>
      <c r="I146" s="227"/>
      <c r="J146" s="222"/>
      <c r="K146" s="222"/>
      <c r="L146" s="228"/>
      <c r="M146" s="229"/>
      <c r="N146" s="230"/>
      <c r="O146" s="230"/>
      <c r="P146" s="230"/>
      <c r="Q146" s="230"/>
      <c r="R146" s="230"/>
      <c r="S146" s="230"/>
      <c r="T146" s="23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2" t="s">
        <v>149</v>
      </c>
      <c r="AU146" s="232" t="s">
        <v>84</v>
      </c>
      <c r="AV146" s="13" t="s">
        <v>84</v>
      </c>
      <c r="AW146" s="13" t="s">
        <v>36</v>
      </c>
      <c r="AX146" s="13" t="s">
        <v>82</v>
      </c>
      <c r="AY146" s="232" t="s">
        <v>138</v>
      </c>
    </row>
    <row r="147" s="2" customFormat="1" ht="44.25" customHeight="1">
      <c r="A147" s="37"/>
      <c r="B147" s="38"/>
      <c r="C147" s="203" t="s">
        <v>7</v>
      </c>
      <c r="D147" s="203" t="s">
        <v>140</v>
      </c>
      <c r="E147" s="204" t="s">
        <v>469</v>
      </c>
      <c r="F147" s="205" t="s">
        <v>470</v>
      </c>
      <c r="G147" s="206" t="s">
        <v>471</v>
      </c>
      <c r="H147" s="207">
        <v>1</v>
      </c>
      <c r="I147" s="208"/>
      <c r="J147" s="209">
        <f>ROUND(I147*H147,2)</f>
        <v>0</v>
      </c>
      <c r="K147" s="205" t="s">
        <v>19</v>
      </c>
      <c r="L147" s="43"/>
      <c r="M147" s="210" t="s">
        <v>19</v>
      </c>
      <c r="N147" s="211" t="s">
        <v>45</v>
      </c>
      <c r="O147" s="83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4" t="s">
        <v>145</v>
      </c>
      <c r="AT147" s="214" t="s">
        <v>140</v>
      </c>
      <c r="AU147" s="214" t="s">
        <v>84</v>
      </c>
      <c r="AY147" s="16" t="s">
        <v>138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82</v>
      </c>
      <c r="BK147" s="215">
        <f>ROUND(I147*H147,2)</f>
        <v>0</v>
      </c>
      <c r="BL147" s="16" t="s">
        <v>145</v>
      </c>
      <c r="BM147" s="214" t="s">
        <v>860</v>
      </c>
    </row>
    <row r="148" s="13" customFormat="1">
      <c r="A148" s="13"/>
      <c r="B148" s="221"/>
      <c r="C148" s="222"/>
      <c r="D148" s="223" t="s">
        <v>149</v>
      </c>
      <c r="E148" s="224" t="s">
        <v>19</v>
      </c>
      <c r="F148" s="225" t="s">
        <v>82</v>
      </c>
      <c r="G148" s="222"/>
      <c r="H148" s="226">
        <v>1</v>
      </c>
      <c r="I148" s="227"/>
      <c r="J148" s="222"/>
      <c r="K148" s="222"/>
      <c r="L148" s="228"/>
      <c r="M148" s="229"/>
      <c r="N148" s="230"/>
      <c r="O148" s="230"/>
      <c r="P148" s="230"/>
      <c r="Q148" s="230"/>
      <c r="R148" s="230"/>
      <c r="S148" s="230"/>
      <c r="T148" s="23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2" t="s">
        <v>149</v>
      </c>
      <c r="AU148" s="232" t="s">
        <v>84</v>
      </c>
      <c r="AV148" s="13" t="s">
        <v>84</v>
      </c>
      <c r="AW148" s="13" t="s">
        <v>36</v>
      </c>
      <c r="AX148" s="13" t="s">
        <v>82</v>
      </c>
      <c r="AY148" s="232" t="s">
        <v>138</v>
      </c>
    </row>
    <row r="149" s="2" customFormat="1" ht="21.75" customHeight="1">
      <c r="A149" s="37"/>
      <c r="B149" s="38"/>
      <c r="C149" s="203" t="s">
        <v>272</v>
      </c>
      <c r="D149" s="203" t="s">
        <v>140</v>
      </c>
      <c r="E149" s="204" t="s">
        <v>479</v>
      </c>
      <c r="F149" s="205" t="s">
        <v>480</v>
      </c>
      <c r="G149" s="206" t="s">
        <v>443</v>
      </c>
      <c r="H149" s="207">
        <v>1</v>
      </c>
      <c r="I149" s="208"/>
      <c r="J149" s="209">
        <f>ROUND(I149*H149,2)</f>
        <v>0</v>
      </c>
      <c r="K149" s="205" t="s">
        <v>19</v>
      </c>
      <c r="L149" s="43"/>
      <c r="M149" s="210" t="s">
        <v>19</v>
      </c>
      <c r="N149" s="211" t="s">
        <v>45</v>
      </c>
      <c r="O149" s="83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4" t="s">
        <v>145</v>
      </c>
      <c r="AT149" s="214" t="s">
        <v>140</v>
      </c>
      <c r="AU149" s="214" t="s">
        <v>84</v>
      </c>
      <c r="AY149" s="16" t="s">
        <v>138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82</v>
      </c>
      <c r="BK149" s="215">
        <f>ROUND(I149*H149,2)</f>
        <v>0</v>
      </c>
      <c r="BL149" s="16" t="s">
        <v>145</v>
      </c>
      <c r="BM149" s="214" t="s">
        <v>861</v>
      </c>
    </row>
    <row r="150" s="13" customFormat="1">
      <c r="A150" s="13"/>
      <c r="B150" s="221"/>
      <c r="C150" s="222"/>
      <c r="D150" s="223" t="s">
        <v>149</v>
      </c>
      <c r="E150" s="224" t="s">
        <v>19</v>
      </c>
      <c r="F150" s="225" t="s">
        <v>82</v>
      </c>
      <c r="G150" s="222"/>
      <c r="H150" s="226">
        <v>1</v>
      </c>
      <c r="I150" s="227"/>
      <c r="J150" s="222"/>
      <c r="K150" s="222"/>
      <c r="L150" s="228"/>
      <c r="M150" s="229"/>
      <c r="N150" s="230"/>
      <c r="O150" s="230"/>
      <c r="P150" s="230"/>
      <c r="Q150" s="230"/>
      <c r="R150" s="230"/>
      <c r="S150" s="230"/>
      <c r="T150" s="23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2" t="s">
        <v>149</v>
      </c>
      <c r="AU150" s="232" t="s">
        <v>84</v>
      </c>
      <c r="AV150" s="13" t="s">
        <v>84</v>
      </c>
      <c r="AW150" s="13" t="s">
        <v>36</v>
      </c>
      <c r="AX150" s="13" t="s">
        <v>82</v>
      </c>
      <c r="AY150" s="232" t="s">
        <v>138</v>
      </c>
    </row>
    <row r="151" s="2" customFormat="1" ht="16.5" customHeight="1">
      <c r="A151" s="37"/>
      <c r="B151" s="38"/>
      <c r="C151" s="203" t="s">
        <v>278</v>
      </c>
      <c r="D151" s="203" t="s">
        <v>140</v>
      </c>
      <c r="E151" s="204" t="s">
        <v>482</v>
      </c>
      <c r="F151" s="205" t="s">
        <v>483</v>
      </c>
      <c r="G151" s="206" t="s">
        <v>443</v>
      </c>
      <c r="H151" s="207">
        <v>1</v>
      </c>
      <c r="I151" s="208"/>
      <c r="J151" s="209">
        <f>ROUND(I151*H151,2)</f>
        <v>0</v>
      </c>
      <c r="K151" s="205" t="s">
        <v>19</v>
      </c>
      <c r="L151" s="43"/>
      <c r="M151" s="210" t="s">
        <v>19</v>
      </c>
      <c r="N151" s="211" t="s">
        <v>45</v>
      </c>
      <c r="O151" s="83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4" t="s">
        <v>145</v>
      </c>
      <c r="AT151" s="214" t="s">
        <v>140</v>
      </c>
      <c r="AU151" s="214" t="s">
        <v>84</v>
      </c>
      <c r="AY151" s="16" t="s">
        <v>138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82</v>
      </c>
      <c r="BK151" s="215">
        <f>ROUND(I151*H151,2)</f>
        <v>0</v>
      </c>
      <c r="BL151" s="16" t="s">
        <v>145</v>
      </c>
      <c r="BM151" s="214" t="s">
        <v>862</v>
      </c>
    </row>
    <row r="152" s="13" customFormat="1">
      <c r="A152" s="13"/>
      <c r="B152" s="221"/>
      <c r="C152" s="222"/>
      <c r="D152" s="223" t="s">
        <v>149</v>
      </c>
      <c r="E152" s="224" t="s">
        <v>19</v>
      </c>
      <c r="F152" s="225" t="s">
        <v>82</v>
      </c>
      <c r="G152" s="222"/>
      <c r="H152" s="226">
        <v>1</v>
      </c>
      <c r="I152" s="227"/>
      <c r="J152" s="222"/>
      <c r="K152" s="222"/>
      <c r="L152" s="228"/>
      <c r="M152" s="229"/>
      <c r="N152" s="230"/>
      <c r="O152" s="230"/>
      <c r="P152" s="230"/>
      <c r="Q152" s="230"/>
      <c r="R152" s="230"/>
      <c r="S152" s="230"/>
      <c r="T152" s="23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2" t="s">
        <v>149</v>
      </c>
      <c r="AU152" s="232" t="s">
        <v>84</v>
      </c>
      <c r="AV152" s="13" t="s">
        <v>84</v>
      </c>
      <c r="AW152" s="13" t="s">
        <v>36</v>
      </c>
      <c r="AX152" s="13" t="s">
        <v>82</v>
      </c>
      <c r="AY152" s="232" t="s">
        <v>138</v>
      </c>
    </row>
    <row r="153" s="2" customFormat="1" ht="49.05" customHeight="1">
      <c r="A153" s="37"/>
      <c r="B153" s="38"/>
      <c r="C153" s="203" t="s">
        <v>285</v>
      </c>
      <c r="D153" s="203" t="s">
        <v>140</v>
      </c>
      <c r="E153" s="204" t="s">
        <v>476</v>
      </c>
      <c r="F153" s="205" t="s">
        <v>477</v>
      </c>
      <c r="G153" s="206" t="s">
        <v>471</v>
      </c>
      <c r="H153" s="207">
        <v>1</v>
      </c>
      <c r="I153" s="208"/>
      <c r="J153" s="209">
        <f>ROUND(I153*H153,2)</f>
        <v>0</v>
      </c>
      <c r="K153" s="205" t="s">
        <v>19</v>
      </c>
      <c r="L153" s="43"/>
      <c r="M153" s="210" t="s">
        <v>19</v>
      </c>
      <c r="N153" s="211" t="s">
        <v>45</v>
      </c>
      <c r="O153" s="83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4" t="s">
        <v>145</v>
      </c>
      <c r="AT153" s="214" t="s">
        <v>140</v>
      </c>
      <c r="AU153" s="214" t="s">
        <v>84</v>
      </c>
      <c r="AY153" s="16" t="s">
        <v>138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82</v>
      </c>
      <c r="BK153" s="215">
        <f>ROUND(I153*H153,2)</f>
        <v>0</v>
      </c>
      <c r="BL153" s="16" t="s">
        <v>145</v>
      </c>
      <c r="BM153" s="214" t="s">
        <v>863</v>
      </c>
    </row>
    <row r="154" s="13" customFormat="1">
      <c r="A154" s="13"/>
      <c r="B154" s="221"/>
      <c r="C154" s="222"/>
      <c r="D154" s="223" t="s">
        <v>149</v>
      </c>
      <c r="E154" s="224" t="s">
        <v>19</v>
      </c>
      <c r="F154" s="225" t="s">
        <v>82</v>
      </c>
      <c r="G154" s="222"/>
      <c r="H154" s="226">
        <v>1</v>
      </c>
      <c r="I154" s="227"/>
      <c r="J154" s="222"/>
      <c r="K154" s="222"/>
      <c r="L154" s="228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2" t="s">
        <v>149</v>
      </c>
      <c r="AU154" s="232" t="s">
        <v>84</v>
      </c>
      <c r="AV154" s="13" t="s">
        <v>84</v>
      </c>
      <c r="AW154" s="13" t="s">
        <v>36</v>
      </c>
      <c r="AX154" s="13" t="s">
        <v>82</v>
      </c>
      <c r="AY154" s="232" t="s">
        <v>138</v>
      </c>
    </row>
    <row r="155" s="2" customFormat="1" ht="6.96" customHeight="1">
      <c r="A155" s="37"/>
      <c r="B155" s="58"/>
      <c r="C155" s="59"/>
      <c r="D155" s="59"/>
      <c r="E155" s="59"/>
      <c r="F155" s="59"/>
      <c r="G155" s="59"/>
      <c r="H155" s="59"/>
      <c r="I155" s="59"/>
      <c r="J155" s="59"/>
      <c r="K155" s="59"/>
      <c r="L155" s="43"/>
      <c r="M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</row>
  </sheetData>
  <sheetProtection sheet="1" autoFilter="0" formatColumns="0" formatRows="0" objects="1" scenarios="1" spinCount="100000" saltValue="Swfs90WX6yWvfCPHyrzxlPfHkXwdojnZqdiUVcMaN4w8NnIx93QRa+m7ekKeoiOl7tqAj5qPMicDTTNo9w7X7Q==" hashValue="YdJ3NKQhB70YANU8Gl5iSU7fuM/KC4VzsoqICU7CnF5Bm3iYRxOzC9eRN9c2cZVMERJVJahy6EGiyyaIhT4TbQ==" algorithmName="SHA-512" password="CC35"/>
  <autoFilter ref="C85:K15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2_02/132111401"/>
    <hyperlink ref="F93" r:id="rId2" display="https://podminky.urs.cz/item/CS_URS_2022_02/133111011"/>
    <hyperlink ref="F96" r:id="rId3" display="https://podminky.urs.cz/item/CS_URS_2022_02/162751117"/>
    <hyperlink ref="F100" r:id="rId4" display="https://podminky.urs.cz/item/CS_URS_2022_02/167151101"/>
    <hyperlink ref="F104" r:id="rId5" display="https://podminky.urs.cz/item/CS_URS_2022_02/171201231"/>
    <hyperlink ref="F109" r:id="rId6" display="https://podminky.urs.cz/item/CS_URS_2022_02/215901101"/>
    <hyperlink ref="F120" r:id="rId7" display="https://podminky.urs.cz/item/CS_URS_2022_02/576146311"/>
    <hyperlink ref="F123" r:id="rId8" display="https://podminky.urs.cz/item/CS_URS_2022_02/998222012"/>
    <hyperlink ref="F126" r:id="rId9" display="https://podminky.urs.cz/item/CS_URS_2022_02/916232121"/>
    <hyperlink ref="F143" r:id="rId10" display="https://podminky.urs.cz/item/CS_URS_2022_02/9982220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84</v>
      </c>
    </row>
    <row r="4" s="1" customFormat="1" ht="24.96" customHeight="1">
      <c r="B4" s="19"/>
      <c r="D4" s="129" t="s">
        <v>109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Rekonstrukce školního hřiště u Gymnázia Luďka Pika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110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864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15. 11. 2022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34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35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37</v>
      </c>
      <c r="E23" s="37"/>
      <c r="F23" s="37"/>
      <c r="G23" s="37"/>
      <c r="H23" s="37"/>
      <c r="I23" s="131" t="s">
        <v>26</v>
      </c>
      <c r="J23" s="135" t="s">
        <v>34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38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37"/>
      <c r="B27" s="138"/>
      <c r="C27" s="137"/>
      <c r="D27" s="137"/>
      <c r="E27" s="139" t="s">
        <v>112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40</v>
      </c>
      <c r="E30" s="37"/>
      <c r="F30" s="37"/>
      <c r="G30" s="37"/>
      <c r="H30" s="37"/>
      <c r="I30" s="37"/>
      <c r="J30" s="143">
        <f>ROUND(J82,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42</v>
      </c>
      <c r="G32" s="37"/>
      <c r="H32" s="37"/>
      <c r="I32" s="144" t="s">
        <v>41</v>
      </c>
      <c r="J32" s="144" t="s">
        <v>43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44</v>
      </c>
      <c r="E33" s="131" t="s">
        <v>45</v>
      </c>
      <c r="F33" s="146">
        <f>ROUND((SUM(BE82:BE156)),  2)</f>
        <v>0</v>
      </c>
      <c r="G33" s="37"/>
      <c r="H33" s="37"/>
      <c r="I33" s="147">
        <v>0.20999999999999999</v>
      </c>
      <c r="J33" s="146">
        <f>ROUND(((SUM(BE82:BE156))*I33),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46</v>
      </c>
      <c r="F34" s="146">
        <f>ROUND((SUM(BF82:BF156)),  2)</f>
        <v>0</v>
      </c>
      <c r="G34" s="37"/>
      <c r="H34" s="37"/>
      <c r="I34" s="147">
        <v>0.14999999999999999</v>
      </c>
      <c r="J34" s="146">
        <f>ROUND(((SUM(BF82:BF156))*I34),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47</v>
      </c>
      <c r="F35" s="146">
        <f>ROUND((SUM(BG82:BG156)),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48</v>
      </c>
      <c r="F36" s="146">
        <f>ROUND((SUM(BH82:BH156)),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49</v>
      </c>
      <c r="F37" s="146">
        <f>ROUND((SUM(BI82:BI156)),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50</v>
      </c>
      <c r="E39" s="150"/>
      <c r="F39" s="150"/>
      <c r="G39" s="151" t="s">
        <v>51</v>
      </c>
      <c r="H39" s="152" t="s">
        <v>52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113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Rekonstrukce školního hřiště u Gymnázia Luďka Pika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110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05 - SO 05 Sadové úpravy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>Opavská č.p. 21, 312 17 PLzeň 4</v>
      </c>
      <c r="G52" s="39"/>
      <c r="H52" s="39"/>
      <c r="I52" s="31" t="s">
        <v>23</v>
      </c>
      <c r="J52" s="71" t="str">
        <f>IF(J12="","",J12)</f>
        <v>15. 11. 2022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Gymnázium Luďka Pika</v>
      </c>
      <c r="G54" s="39"/>
      <c r="H54" s="39"/>
      <c r="I54" s="31" t="s">
        <v>33</v>
      </c>
      <c r="J54" s="35" t="str">
        <f>E21</f>
        <v>Ing. Michaela Kaislerová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37</v>
      </c>
      <c r="J55" s="35" t="str">
        <f>E24</f>
        <v>Ing. Michaela Kaislerová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114</v>
      </c>
      <c r="D57" s="161"/>
      <c r="E57" s="161"/>
      <c r="F57" s="161"/>
      <c r="G57" s="161"/>
      <c r="H57" s="161"/>
      <c r="I57" s="161"/>
      <c r="J57" s="162" t="s">
        <v>115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72</v>
      </c>
      <c r="D59" s="39"/>
      <c r="E59" s="39"/>
      <c r="F59" s="39"/>
      <c r="G59" s="39"/>
      <c r="H59" s="39"/>
      <c r="I59" s="39"/>
      <c r="J59" s="101">
        <f>J82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116</v>
      </c>
    </row>
    <row r="60" hidden="1" s="9" customFormat="1" ht="24.96" customHeight="1">
      <c r="A60" s="9"/>
      <c r="B60" s="164"/>
      <c r="C60" s="165"/>
      <c r="D60" s="166" t="s">
        <v>117</v>
      </c>
      <c r="E60" s="167"/>
      <c r="F60" s="167"/>
      <c r="G60" s="167"/>
      <c r="H60" s="167"/>
      <c r="I60" s="167"/>
      <c r="J60" s="168">
        <f>J83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0"/>
      <c r="C61" s="171"/>
      <c r="D61" s="172" t="s">
        <v>118</v>
      </c>
      <c r="E61" s="173"/>
      <c r="F61" s="173"/>
      <c r="G61" s="173"/>
      <c r="H61" s="173"/>
      <c r="I61" s="173"/>
      <c r="J61" s="174">
        <f>J84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0"/>
      <c r="C62" s="171"/>
      <c r="D62" s="172" t="s">
        <v>381</v>
      </c>
      <c r="E62" s="173"/>
      <c r="F62" s="173"/>
      <c r="G62" s="173"/>
      <c r="H62" s="173"/>
      <c r="I62" s="173"/>
      <c r="J62" s="174">
        <f>J154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2" customFormat="1" ht="21.84" customHeight="1">
      <c r="A63" s="37"/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 s="2" customFormat="1" ht="6.96" customHeight="1">
      <c r="A64" s="37"/>
      <c r="B64" s="58"/>
      <c r="C64" s="59"/>
      <c r="D64" s="59"/>
      <c r="E64" s="59"/>
      <c r="F64" s="59"/>
      <c r="G64" s="59"/>
      <c r="H64" s="59"/>
      <c r="I64" s="59"/>
      <c r="J64" s="59"/>
      <c r="K64" s="59"/>
      <c r="L64" s="13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/>
    <row r="66" hidden="1"/>
    <row r="67" hidden="1"/>
    <row r="68" s="2" customFormat="1" ht="6.96" customHeight="1">
      <c r="A68" s="37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24.96" customHeight="1">
      <c r="A69" s="37"/>
      <c r="B69" s="38"/>
      <c r="C69" s="22" t="s">
        <v>123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16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159" t="str">
        <f>E7</f>
        <v>Rekonstrukce školního hřiště u Gymnázia Luďka Pika</v>
      </c>
      <c r="F72" s="31"/>
      <c r="G72" s="31"/>
      <c r="H72" s="31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110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68" t="str">
        <f>E9</f>
        <v>05 - SO 05 Sadové úpravy</v>
      </c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21</v>
      </c>
      <c r="D76" s="39"/>
      <c r="E76" s="39"/>
      <c r="F76" s="26" t="str">
        <f>F12</f>
        <v>Opavská č.p. 21, 312 17 PLzeň 4</v>
      </c>
      <c r="G76" s="39"/>
      <c r="H76" s="39"/>
      <c r="I76" s="31" t="s">
        <v>23</v>
      </c>
      <c r="J76" s="71" t="str">
        <f>IF(J12="","",J12)</f>
        <v>15. 11. 2022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5.65" customHeight="1">
      <c r="A78" s="37"/>
      <c r="B78" s="38"/>
      <c r="C78" s="31" t="s">
        <v>25</v>
      </c>
      <c r="D78" s="39"/>
      <c r="E78" s="39"/>
      <c r="F78" s="26" t="str">
        <f>E15</f>
        <v>Gymnázium Luďka Pika</v>
      </c>
      <c r="G78" s="39"/>
      <c r="H78" s="39"/>
      <c r="I78" s="31" t="s">
        <v>33</v>
      </c>
      <c r="J78" s="35" t="str">
        <f>E21</f>
        <v>Ing. Michaela Kaislerová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25.65" customHeight="1">
      <c r="A79" s="37"/>
      <c r="B79" s="38"/>
      <c r="C79" s="31" t="s">
        <v>31</v>
      </c>
      <c r="D79" s="39"/>
      <c r="E79" s="39"/>
      <c r="F79" s="26" t="str">
        <f>IF(E18="","",E18)</f>
        <v>Vyplň údaj</v>
      </c>
      <c r="G79" s="39"/>
      <c r="H79" s="39"/>
      <c r="I79" s="31" t="s">
        <v>37</v>
      </c>
      <c r="J79" s="35" t="str">
        <f>E24</f>
        <v>Ing. Michaela Kaislerová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0.32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1" customFormat="1" ht="29.28" customHeight="1">
      <c r="A81" s="176"/>
      <c r="B81" s="177"/>
      <c r="C81" s="178" t="s">
        <v>124</v>
      </c>
      <c r="D81" s="179" t="s">
        <v>59</v>
      </c>
      <c r="E81" s="179" t="s">
        <v>55</v>
      </c>
      <c r="F81" s="179" t="s">
        <v>56</v>
      </c>
      <c r="G81" s="179" t="s">
        <v>125</v>
      </c>
      <c r="H81" s="179" t="s">
        <v>126</v>
      </c>
      <c r="I81" s="179" t="s">
        <v>127</v>
      </c>
      <c r="J81" s="179" t="s">
        <v>115</v>
      </c>
      <c r="K81" s="180" t="s">
        <v>128</v>
      </c>
      <c r="L81" s="181"/>
      <c r="M81" s="91" t="s">
        <v>19</v>
      </c>
      <c r="N81" s="92" t="s">
        <v>44</v>
      </c>
      <c r="O81" s="92" t="s">
        <v>129</v>
      </c>
      <c r="P81" s="92" t="s">
        <v>130</v>
      </c>
      <c r="Q81" s="92" t="s">
        <v>131</v>
      </c>
      <c r="R81" s="92" t="s">
        <v>132</v>
      </c>
      <c r="S81" s="92" t="s">
        <v>133</v>
      </c>
      <c r="T81" s="93" t="s">
        <v>134</v>
      </c>
      <c r="U81" s="176"/>
      <c r="V81" s="176"/>
      <c r="W81" s="176"/>
      <c r="X81" s="176"/>
      <c r="Y81" s="176"/>
      <c r="Z81" s="176"/>
      <c r="AA81" s="176"/>
      <c r="AB81" s="176"/>
      <c r="AC81" s="176"/>
      <c r="AD81" s="176"/>
      <c r="AE81" s="176"/>
    </row>
    <row r="82" s="2" customFormat="1" ht="22.8" customHeight="1">
      <c r="A82" s="37"/>
      <c r="B82" s="38"/>
      <c r="C82" s="98" t="s">
        <v>135</v>
      </c>
      <c r="D82" s="39"/>
      <c r="E82" s="39"/>
      <c r="F82" s="39"/>
      <c r="G82" s="39"/>
      <c r="H82" s="39"/>
      <c r="I82" s="39"/>
      <c r="J82" s="182">
        <f>BK82</f>
        <v>0</v>
      </c>
      <c r="K82" s="39"/>
      <c r="L82" s="43"/>
      <c r="M82" s="94"/>
      <c r="N82" s="183"/>
      <c r="O82" s="95"/>
      <c r="P82" s="184">
        <f>P83</f>
        <v>0</v>
      </c>
      <c r="Q82" s="95"/>
      <c r="R82" s="184">
        <f>R83</f>
        <v>14.852790000000002</v>
      </c>
      <c r="S82" s="95"/>
      <c r="T82" s="185">
        <f>T83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T82" s="16" t="s">
        <v>73</v>
      </c>
      <c r="AU82" s="16" t="s">
        <v>116</v>
      </c>
      <c r="BK82" s="186">
        <f>BK83</f>
        <v>0</v>
      </c>
    </row>
    <row r="83" s="12" customFormat="1" ht="25.92" customHeight="1">
      <c r="A83" s="12"/>
      <c r="B83" s="187"/>
      <c r="C83" s="188"/>
      <c r="D83" s="189" t="s">
        <v>73</v>
      </c>
      <c r="E83" s="190" t="s">
        <v>136</v>
      </c>
      <c r="F83" s="190" t="s">
        <v>137</v>
      </c>
      <c r="G83" s="188"/>
      <c r="H83" s="188"/>
      <c r="I83" s="191"/>
      <c r="J83" s="192">
        <f>BK83</f>
        <v>0</v>
      </c>
      <c r="K83" s="188"/>
      <c r="L83" s="193"/>
      <c r="M83" s="194"/>
      <c r="N83" s="195"/>
      <c r="O83" s="195"/>
      <c r="P83" s="196">
        <f>P84+P154</f>
        <v>0</v>
      </c>
      <c r="Q83" s="195"/>
      <c r="R83" s="196">
        <f>R84+R154</f>
        <v>14.852790000000002</v>
      </c>
      <c r="S83" s="195"/>
      <c r="T83" s="197">
        <f>T84+T154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8" t="s">
        <v>82</v>
      </c>
      <c r="AT83" s="199" t="s">
        <v>73</v>
      </c>
      <c r="AU83" s="199" t="s">
        <v>74</v>
      </c>
      <c r="AY83" s="198" t="s">
        <v>138</v>
      </c>
      <c r="BK83" s="200">
        <f>BK84+BK154</f>
        <v>0</v>
      </c>
    </row>
    <row r="84" s="12" customFormat="1" ht="22.8" customHeight="1">
      <c r="A84" s="12"/>
      <c r="B84" s="187"/>
      <c r="C84" s="188"/>
      <c r="D84" s="189" t="s">
        <v>73</v>
      </c>
      <c r="E84" s="201" t="s">
        <v>82</v>
      </c>
      <c r="F84" s="201" t="s">
        <v>139</v>
      </c>
      <c r="G84" s="188"/>
      <c r="H84" s="188"/>
      <c r="I84" s="191"/>
      <c r="J84" s="202">
        <f>BK84</f>
        <v>0</v>
      </c>
      <c r="K84" s="188"/>
      <c r="L84" s="193"/>
      <c r="M84" s="194"/>
      <c r="N84" s="195"/>
      <c r="O84" s="195"/>
      <c r="P84" s="196">
        <f>SUM(P85:P153)</f>
        <v>0</v>
      </c>
      <c r="Q84" s="195"/>
      <c r="R84" s="196">
        <f>SUM(R85:R153)</f>
        <v>14.852790000000002</v>
      </c>
      <c r="S84" s="195"/>
      <c r="T84" s="197">
        <f>SUM(T85:T153)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8" t="s">
        <v>82</v>
      </c>
      <c r="AT84" s="199" t="s">
        <v>73</v>
      </c>
      <c r="AU84" s="199" t="s">
        <v>82</v>
      </c>
      <c r="AY84" s="198" t="s">
        <v>138</v>
      </c>
      <c r="BK84" s="200">
        <f>SUM(BK85:BK153)</f>
        <v>0</v>
      </c>
    </row>
    <row r="85" s="2" customFormat="1" ht="24.15" customHeight="1">
      <c r="A85" s="37"/>
      <c r="B85" s="38"/>
      <c r="C85" s="203" t="s">
        <v>82</v>
      </c>
      <c r="D85" s="203" t="s">
        <v>140</v>
      </c>
      <c r="E85" s="204" t="s">
        <v>865</v>
      </c>
      <c r="F85" s="205" t="s">
        <v>866</v>
      </c>
      <c r="G85" s="206" t="s">
        <v>143</v>
      </c>
      <c r="H85" s="207">
        <v>3000</v>
      </c>
      <c r="I85" s="208"/>
      <c r="J85" s="209">
        <f>ROUND(I85*H85,2)</f>
        <v>0</v>
      </c>
      <c r="K85" s="205" t="s">
        <v>144</v>
      </c>
      <c r="L85" s="43"/>
      <c r="M85" s="210" t="s">
        <v>19</v>
      </c>
      <c r="N85" s="211" t="s">
        <v>45</v>
      </c>
      <c r="O85" s="83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14" t="s">
        <v>145</v>
      </c>
      <c r="AT85" s="214" t="s">
        <v>140</v>
      </c>
      <c r="AU85" s="214" t="s">
        <v>84</v>
      </c>
      <c r="AY85" s="16" t="s">
        <v>138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16" t="s">
        <v>82</v>
      </c>
      <c r="BK85" s="215">
        <f>ROUND(I85*H85,2)</f>
        <v>0</v>
      </c>
      <c r="BL85" s="16" t="s">
        <v>145</v>
      </c>
      <c r="BM85" s="214" t="s">
        <v>867</v>
      </c>
    </row>
    <row r="86" s="2" customFormat="1">
      <c r="A86" s="37"/>
      <c r="B86" s="38"/>
      <c r="C86" s="39"/>
      <c r="D86" s="216" t="s">
        <v>147</v>
      </c>
      <c r="E86" s="39"/>
      <c r="F86" s="217" t="s">
        <v>868</v>
      </c>
      <c r="G86" s="39"/>
      <c r="H86" s="39"/>
      <c r="I86" s="218"/>
      <c r="J86" s="39"/>
      <c r="K86" s="39"/>
      <c r="L86" s="43"/>
      <c r="M86" s="219"/>
      <c r="N86" s="220"/>
      <c r="O86" s="83"/>
      <c r="P86" s="83"/>
      <c r="Q86" s="83"/>
      <c r="R86" s="83"/>
      <c r="S86" s="83"/>
      <c r="T86" s="84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147</v>
      </c>
      <c r="AU86" s="16" t="s">
        <v>84</v>
      </c>
    </row>
    <row r="87" s="2" customFormat="1" ht="37.8" customHeight="1">
      <c r="A87" s="37"/>
      <c r="B87" s="38"/>
      <c r="C87" s="203" t="s">
        <v>84</v>
      </c>
      <c r="D87" s="203" t="s">
        <v>140</v>
      </c>
      <c r="E87" s="204" t="s">
        <v>869</v>
      </c>
      <c r="F87" s="205" t="s">
        <v>870</v>
      </c>
      <c r="G87" s="206" t="s">
        <v>220</v>
      </c>
      <c r="H87" s="207">
        <v>120</v>
      </c>
      <c r="I87" s="208"/>
      <c r="J87" s="209">
        <f>ROUND(I87*H87,2)</f>
        <v>0</v>
      </c>
      <c r="K87" s="205" t="s">
        <v>144</v>
      </c>
      <c r="L87" s="43"/>
      <c r="M87" s="210" t="s">
        <v>19</v>
      </c>
      <c r="N87" s="211" t="s">
        <v>45</v>
      </c>
      <c r="O87" s="83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4" t="s">
        <v>145</v>
      </c>
      <c r="AT87" s="214" t="s">
        <v>140</v>
      </c>
      <c r="AU87" s="214" t="s">
        <v>84</v>
      </c>
      <c r="AY87" s="16" t="s">
        <v>138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6" t="s">
        <v>82</v>
      </c>
      <c r="BK87" s="215">
        <f>ROUND(I87*H87,2)</f>
        <v>0</v>
      </c>
      <c r="BL87" s="16" t="s">
        <v>145</v>
      </c>
      <c r="BM87" s="214" t="s">
        <v>871</v>
      </c>
    </row>
    <row r="88" s="2" customFormat="1">
      <c r="A88" s="37"/>
      <c r="B88" s="38"/>
      <c r="C88" s="39"/>
      <c r="D88" s="216" t="s">
        <v>147</v>
      </c>
      <c r="E88" s="39"/>
      <c r="F88" s="217" t="s">
        <v>872</v>
      </c>
      <c r="G88" s="39"/>
      <c r="H88" s="39"/>
      <c r="I88" s="218"/>
      <c r="J88" s="39"/>
      <c r="K88" s="39"/>
      <c r="L88" s="43"/>
      <c r="M88" s="219"/>
      <c r="N88" s="220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147</v>
      </c>
      <c r="AU88" s="16" t="s">
        <v>84</v>
      </c>
    </row>
    <row r="89" s="13" customFormat="1">
      <c r="A89" s="13"/>
      <c r="B89" s="221"/>
      <c r="C89" s="222"/>
      <c r="D89" s="223" t="s">
        <v>149</v>
      </c>
      <c r="E89" s="224" t="s">
        <v>19</v>
      </c>
      <c r="F89" s="225" t="s">
        <v>873</v>
      </c>
      <c r="G89" s="222"/>
      <c r="H89" s="226">
        <v>120</v>
      </c>
      <c r="I89" s="227"/>
      <c r="J89" s="222"/>
      <c r="K89" s="222"/>
      <c r="L89" s="228"/>
      <c r="M89" s="229"/>
      <c r="N89" s="230"/>
      <c r="O89" s="230"/>
      <c r="P89" s="230"/>
      <c r="Q89" s="230"/>
      <c r="R89" s="230"/>
      <c r="S89" s="230"/>
      <c r="T89" s="23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2" t="s">
        <v>149</v>
      </c>
      <c r="AU89" s="232" t="s">
        <v>84</v>
      </c>
      <c r="AV89" s="13" t="s">
        <v>84</v>
      </c>
      <c r="AW89" s="13" t="s">
        <v>36</v>
      </c>
      <c r="AX89" s="13" t="s">
        <v>82</v>
      </c>
      <c r="AY89" s="232" t="s">
        <v>138</v>
      </c>
    </row>
    <row r="90" s="2" customFormat="1" ht="49.05" customHeight="1">
      <c r="A90" s="37"/>
      <c r="B90" s="38"/>
      <c r="C90" s="203" t="s">
        <v>156</v>
      </c>
      <c r="D90" s="203" t="s">
        <v>140</v>
      </c>
      <c r="E90" s="204" t="s">
        <v>874</v>
      </c>
      <c r="F90" s="205" t="s">
        <v>875</v>
      </c>
      <c r="G90" s="206" t="s">
        <v>220</v>
      </c>
      <c r="H90" s="207">
        <v>480</v>
      </c>
      <c r="I90" s="208"/>
      <c r="J90" s="209">
        <f>ROUND(I90*H90,2)</f>
        <v>0</v>
      </c>
      <c r="K90" s="205" t="s">
        <v>144</v>
      </c>
      <c r="L90" s="43"/>
      <c r="M90" s="210" t="s">
        <v>19</v>
      </c>
      <c r="N90" s="211" t="s">
        <v>45</v>
      </c>
      <c r="O90" s="83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4" t="s">
        <v>145</v>
      </c>
      <c r="AT90" s="214" t="s">
        <v>140</v>
      </c>
      <c r="AU90" s="214" t="s">
        <v>84</v>
      </c>
      <c r="AY90" s="16" t="s">
        <v>138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6" t="s">
        <v>82</v>
      </c>
      <c r="BK90" s="215">
        <f>ROUND(I90*H90,2)</f>
        <v>0</v>
      </c>
      <c r="BL90" s="16" t="s">
        <v>145</v>
      </c>
      <c r="BM90" s="214" t="s">
        <v>876</v>
      </c>
    </row>
    <row r="91" s="2" customFormat="1">
      <c r="A91" s="37"/>
      <c r="B91" s="38"/>
      <c r="C91" s="39"/>
      <c r="D91" s="216" t="s">
        <v>147</v>
      </c>
      <c r="E91" s="39"/>
      <c r="F91" s="217" t="s">
        <v>877</v>
      </c>
      <c r="G91" s="39"/>
      <c r="H91" s="39"/>
      <c r="I91" s="218"/>
      <c r="J91" s="39"/>
      <c r="K91" s="39"/>
      <c r="L91" s="43"/>
      <c r="M91" s="219"/>
      <c r="N91" s="220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147</v>
      </c>
      <c r="AU91" s="16" t="s">
        <v>84</v>
      </c>
    </row>
    <row r="92" s="13" customFormat="1">
      <c r="A92" s="13"/>
      <c r="B92" s="221"/>
      <c r="C92" s="222"/>
      <c r="D92" s="223" t="s">
        <v>149</v>
      </c>
      <c r="E92" s="222"/>
      <c r="F92" s="225" t="s">
        <v>878</v>
      </c>
      <c r="G92" s="222"/>
      <c r="H92" s="226">
        <v>480</v>
      </c>
      <c r="I92" s="227"/>
      <c r="J92" s="222"/>
      <c r="K92" s="222"/>
      <c r="L92" s="228"/>
      <c r="M92" s="229"/>
      <c r="N92" s="230"/>
      <c r="O92" s="230"/>
      <c r="P92" s="230"/>
      <c r="Q92" s="230"/>
      <c r="R92" s="230"/>
      <c r="S92" s="230"/>
      <c r="T92" s="23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2" t="s">
        <v>149</v>
      </c>
      <c r="AU92" s="232" t="s">
        <v>84</v>
      </c>
      <c r="AV92" s="13" t="s">
        <v>84</v>
      </c>
      <c r="AW92" s="13" t="s">
        <v>4</v>
      </c>
      <c r="AX92" s="13" t="s">
        <v>82</v>
      </c>
      <c r="AY92" s="232" t="s">
        <v>138</v>
      </c>
    </row>
    <row r="93" s="2" customFormat="1" ht="24.15" customHeight="1">
      <c r="A93" s="37"/>
      <c r="B93" s="38"/>
      <c r="C93" s="203" t="s">
        <v>145</v>
      </c>
      <c r="D93" s="203" t="s">
        <v>140</v>
      </c>
      <c r="E93" s="204" t="s">
        <v>879</v>
      </c>
      <c r="F93" s="205" t="s">
        <v>880</v>
      </c>
      <c r="G93" s="206" t="s">
        <v>220</v>
      </c>
      <c r="H93" s="207">
        <v>720</v>
      </c>
      <c r="I93" s="208"/>
      <c r="J93" s="209">
        <f>ROUND(I93*H93,2)</f>
        <v>0</v>
      </c>
      <c r="K93" s="205" t="s">
        <v>144</v>
      </c>
      <c r="L93" s="43"/>
      <c r="M93" s="210" t="s">
        <v>19</v>
      </c>
      <c r="N93" s="211" t="s">
        <v>45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145</v>
      </c>
      <c r="AT93" s="214" t="s">
        <v>140</v>
      </c>
      <c r="AU93" s="214" t="s">
        <v>84</v>
      </c>
      <c r="AY93" s="16" t="s">
        <v>138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82</v>
      </c>
      <c r="BK93" s="215">
        <f>ROUND(I93*H93,2)</f>
        <v>0</v>
      </c>
      <c r="BL93" s="16" t="s">
        <v>145</v>
      </c>
      <c r="BM93" s="214" t="s">
        <v>881</v>
      </c>
    </row>
    <row r="94" s="2" customFormat="1">
      <c r="A94" s="37"/>
      <c r="B94" s="38"/>
      <c r="C94" s="39"/>
      <c r="D94" s="216" t="s">
        <v>147</v>
      </c>
      <c r="E94" s="39"/>
      <c r="F94" s="217" t="s">
        <v>882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147</v>
      </c>
      <c r="AU94" s="16" t="s">
        <v>84</v>
      </c>
    </row>
    <row r="95" s="13" customFormat="1">
      <c r="A95" s="13"/>
      <c r="B95" s="221"/>
      <c r="C95" s="222"/>
      <c r="D95" s="223" t="s">
        <v>149</v>
      </c>
      <c r="E95" s="224" t="s">
        <v>19</v>
      </c>
      <c r="F95" s="225" t="s">
        <v>883</v>
      </c>
      <c r="G95" s="222"/>
      <c r="H95" s="226">
        <v>720</v>
      </c>
      <c r="I95" s="227"/>
      <c r="J95" s="222"/>
      <c r="K95" s="222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149</v>
      </c>
      <c r="AU95" s="232" t="s">
        <v>84</v>
      </c>
      <c r="AV95" s="13" t="s">
        <v>84</v>
      </c>
      <c r="AW95" s="13" t="s">
        <v>36</v>
      </c>
      <c r="AX95" s="13" t="s">
        <v>82</v>
      </c>
      <c r="AY95" s="232" t="s">
        <v>138</v>
      </c>
    </row>
    <row r="96" s="2" customFormat="1" ht="33" customHeight="1">
      <c r="A96" s="37"/>
      <c r="B96" s="38"/>
      <c r="C96" s="203" t="s">
        <v>165</v>
      </c>
      <c r="D96" s="203" t="s">
        <v>140</v>
      </c>
      <c r="E96" s="204" t="s">
        <v>884</v>
      </c>
      <c r="F96" s="205" t="s">
        <v>885</v>
      </c>
      <c r="G96" s="206" t="s">
        <v>143</v>
      </c>
      <c r="H96" s="207">
        <v>3000</v>
      </c>
      <c r="I96" s="208"/>
      <c r="J96" s="209">
        <f>ROUND(I96*H96,2)</f>
        <v>0</v>
      </c>
      <c r="K96" s="205" t="s">
        <v>144</v>
      </c>
      <c r="L96" s="43"/>
      <c r="M96" s="210" t="s">
        <v>19</v>
      </c>
      <c r="N96" s="211" t="s">
        <v>45</v>
      </c>
      <c r="O96" s="83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145</v>
      </c>
      <c r="AT96" s="214" t="s">
        <v>140</v>
      </c>
      <c r="AU96" s="214" t="s">
        <v>84</v>
      </c>
      <c r="AY96" s="16" t="s">
        <v>138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82</v>
      </c>
      <c r="BK96" s="215">
        <f>ROUND(I96*H96,2)</f>
        <v>0</v>
      </c>
      <c r="BL96" s="16" t="s">
        <v>145</v>
      </c>
      <c r="BM96" s="214" t="s">
        <v>886</v>
      </c>
    </row>
    <row r="97" s="2" customFormat="1">
      <c r="A97" s="37"/>
      <c r="B97" s="38"/>
      <c r="C97" s="39"/>
      <c r="D97" s="216" t="s">
        <v>147</v>
      </c>
      <c r="E97" s="39"/>
      <c r="F97" s="217" t="s">
        <v>887</v>
      </c>
      <c r="G97" s="39"/>
      <c r="H97" s="39"/>
      <c r="I97" s="218"/>
      <c r="J97" s="39"/>
      <c r="K97" s="39"/>
      <c r="L97" s="43"/>
      <c r="M97" s="219"/>
      <c r="N97" s="220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147</v>
      </c>
      <c r="AU97" s="16" t="s">
        <v>84</v>
      </c>
    </row>
    <row r="98" s="13" customFormat="1">
      <c r="A98" s="13"/>
      <c r="B98" s="221"/>
      <c r="C98" s="222"/>
      <c r="D98" s="223" t="s">
        <v>149</v>
      </c>
      <c r="E98" s="224" t="s">
        <v>19</v>
      </c>
      <c r="F98" s="225" t="s">
        <v>888</v>
      </c>
      <c r="G98" s="222"/>
      <c r="H98" s="226">
        <v>3000</v>
      </c>
      <c r="I98" s="227"/>
      <c r="J98" s="222"/>
      <c r="K98" s="222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149</v>
      </c>
      <c r="AU98" s="232" t="s">
        <v>84</v>
      </c>
      <c r="AV98" s="13" t="s">
        <v>84</v>
      </c>
      <c r="AW98" s="13" t="s">
        <v>36</v>
      </c>
      <c r="AX98" s="13" t="s">
        <v>82</v>
      </c>
      <c r="AY98" s="232" t="s">
        <v>138</v>
      </c>
    </row>
    <row r="99" s="2" customFormat="1" ht="21.75" customHeight="1">
      <c r="A99" s="37"/>
      <c r="B99" s="38"/>
      <c r="C99" s="247" t="s">
        <v>170</v>
      </c>
      <c r="D99" s="247" t="s">
        <v>523</v>
      </c>
      <c r="E99" s="248" t="s">
        <v>889</v>
      </c>
      <c r="F99" s="249" t="s">
        <v>890</v>
      </c>
      <c r="G99" s="250" t="s">
        <v>220</v>
      </c>
      <c r="H99" s="251">
        <v>600</v>
      </c>
      <c r="I99" s="252"/>
      <c r="J99" s="253">
        <f>ROUND(I99*H99,2)</f>
        <v>0</v>
      </c>
      <c r="K99" s="249" t="s">
        <v>19</v>
      </c>
      <c r="L99" s="254"/>
      <c r="M99" s="255" t="s">
        <v>19</v>
      </c>
      <c r="N99" s="256" t="s">
        <v>45</v>
      </c>
      <c r="O99" s="83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4" t="s">
        <v>181</v>
      </c>
      <c r="AT99" s="214" t="s">
        <v>523</v>
      </c>
      <c r="AU99" s="214" t="s">
        <v>84</v>
      </c>
      <c r="AY99" s="16" t="s">
        <v>138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6" t="s">
        <v>82</v>
      </c>
      <c r="BK99" s="215">
        <f>ROUND(I99*H99,2)</f>
        <v>0</v>
      </c>
      <c r="BL99" s="16" t="s">
        <v>145</v>
      </c>
      <c r="BM99" s="214" t="s">
        <v>891</v>
      </c>
    </row>
    <row r="100" s="13" customFormat="1">
      <c r="A100" s="13"/>
      <c r="B100" s="221"/>
      <c r="C100" s="222"/>
      <c r="D100" s="223" t="s">
        <v>149</v>
      </c>
      <c r="E100" s="224" t="s">
        <v>19</v>
      </c>
      <c r="F100" s="225" t="s">
        <v>892</v>
      </c>
      <c r="G100" s="222"/>
      <c r="H100" s="226">
        <v>600</v>
      </c>
      <c r="I100" s="227"/>
      <c r="J100" s="222"/>
      <c r="K100" s="222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149</v>
      </c>
      <c r="AU100" s="232" t="s">
        <v>84</v>
      </c>
      <c r="AV100" s="13" t="s">
        <v>84</v>
      </c>
      <c r="AW100" s="13" t="s">
        <v>36</v>
      </c>
      <c r="AX100" s="13" t="s">
        <v>82</v>
      </c>
      <c r="AY100" s="232" t="s">
        <v>138</v>
      </c>
    </row>
    <row r="101" s="2" customFormat="1" ht="33" customHeight="1">
      <c r="A101" s="37"/>
      <c r="B101" s="38"/>
      <c r="C101" s="203" t="s">
        <v>175</v>
      </c>
      <c r="D101" s="203" t="s">
        <v>140</v>
      </c>
      <c r="E101" s="204" t="s">
        <v>893</v>
      </c>
      <c r="F101" s="205" t="s">
        <v>894</v>
      </c>
      <c r="G101" s="206" t="s">
        <v>220</v>
      </c>
      <c r="H101" s="207">
        <v>600</v>
      </c>
      <c r="I101" s="208"/>
      <c r="J101" s="209">
        <f>ROUND(I101*H101,2)</f>
        <v>0</v>
      </c>
      <c r="K101" s="205" t="s">
        <v>144</v>
      </c>
      <c r="L101" s="43"/>
      <c r="M101" s="210" t="s">
        <v>19</v>
      </c>
      <c r="N101" s="211" t="s">
        <v>45</v>
      </c>
      <c r="O101" s="83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4" t="s">
        <v>145</v>
      </c>
      <c r="AT101" s="214" t="s">
        <v>140</v>
      </c>
      <c r="AU101" s="214" t="s">
        <v>84</v>
      </c>
      <c r="AY101" s="16" t="s">
        <v>138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6" t="s">
        <v>82</v>
      </c>
      <c r="BK101" s="215">
        <f>ROUND(I101*H101,2)</f>
        <v>0</v>
      </c>
      <c r="BL101" s="16" t="s">
        <v>145</v>
      </c>
      <c r="BM101" s="214" t="s">
        <v>895</v>
      </c>
    </row>
    <row r="102" s="2" customFormat="1">
      <c r="A102" s="37"/>
      <c r="B102" s="38"/>
      <c r="C102" s="39"/>
      <c r="D102" s="216" t="s">
        <v>147</v>
      </c>
      <c r="E102" s="39"/>
      <c r="F102" s="217" t="s">
        <v>896</v>
      </c>
      <c r="G102" s="39"/>
      <c r="H102" s="39"/>
      <c r="I102" s="218"/>
      <c r="J102" s="39"/>
      <c r="K102" s="39"/>
      <c r="L102" s="43"/>
      <c r="M102" s="219"/>
      <c r="N102" s="220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147</v>
      </c>
      <c r="AU102" s="16" t="s">
        <v>84</v>
      </c>
    </row>
    <row r="103" s="13" customFormat="1">
      <c r="A103" s="13"/>
      <c r="B103" s="221"/>
      <c r="C103" s="222"/>
      <c r="D103" s="223" t="s">
        <v>149</v>
      </c>
      <c r="E103" s="224" t="s">
        <v>19</v>
      </c>
      <c r="F103" s="225" t="s">
        <v>892</v>
      </c>
      <c r="G103" s="222"/>
      <c r="H103" s="226">
        <v>600</v>
      </c>
      <c r="I103" s="227"/>
      <c r="J103" s="222"/>
      <c r="K103" s="222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149</v>
      </c>
      <c r="AU103" s="232" t="s">
        <v>84</v>
      </c>
      <c r="AV103" s="13" t="s">
        <v>84</v>
      </c>
      <c r="AW103" s="13" t="s">
        <v>36</v>
      </c>
      <c r="AX103" s="13" t="s">
        <v>82</v>
      </c>
      <c r="AY103" s="232" t="s">
        <v>138</v>
      </c>
    </row>
    <row r="104" s="2" customFormat="1" ht="37.8" customHeight="1">
      <c r="A104" s="37"/>
      <c r="B104" s="38"/>
      <c r="C104" s="203" t="s">
        <v>181</v>
      </c>
      <c r="D104" s="203" t="s">
        <v>140</v>
      </c>
      <c r="E104" s="204" t="s">
        <v>897</v>
      </c>
      <c r="F104" s="205" t="s">
        <v>898</v>
      </c>
      <c r="G104" s="206" t="s">
        <v>143</v>
      </c>
      <c r="H104" s="207">
        <v>3000</v>
      </c>
      <c r="I104" s="208"/>
      <c r="J104" s="209">
        <f>ROUND(I104*H104,2)</f>
        <v>0</v>
      </c>
      <c r="K104" s="205" t="s">
        <v>144</v>
      </c>
      <c r="L104" s="43"/>
      <c r="M104" s="210" t="s">
        <v>19</v>
      </c>
      <c r="N104" s="211" t="s">
        <v>45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145</v>
      </c>
      <c r="AT104" s="214" t="s">
        <v>140</v>
      </c>
      <c r="AU104" s="214" t="s">
        <v>84</v>
      </c>
      <c r="AY104" s="16" t="s">
        <v>138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82</v>
      </c>
      <c r="BK104" s="215">
        <f>ROUND(I104*H104,2)</f>
        <v>0</v>
      </c>
      <c r="BL104" s="16" t="s">
        <v>145</v>
      </c>
      <c r="BM104" s="214" t="s">
        <v>899</v>
      </c>
    </row>
    <row r="105" s="2" customFormat="1">
      <c r="A105" s="37"/>
      <c r="B105" s="38"/>
      <c r="C105" s="39"/>
      <c r="D105" s="216" t="s">
        <v>147</v>
      </c>
      <c r="E105" s="39"/>
      <c r="F105" s="217" t="s">
        <v>900</v>
      </c>
      <c r="G105" s="39"/>
      <c r="H105" s="39"/>
      <c r="I105" s="218"/>
      <c r="J105" s="39"/>
      <c r="K105" s="39"/>
      <c r="L105" s="43"/>
      <c r="M105" s="219"/>
      <c r="N105" s="220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147</v>
      </c>
      <c r="AU105" s="16" t="s">
        <v>84</v>
      </c>
    </row>
    <row r="106" s="2" customFormat="1" ht="16.5" customHeight="1">
      <c r="A106" s="37"/>
      <c r="B106" s="38"/>
      <c r="C106" s="247" t="s">
        <v>187</v>
      </c>
      <c r="D106" s="247" t="s">
        <v>523</v>
      </c>
      <c r="E106" s="248" t="s">
        <v>901</v>
      </c>
      <c r="F106" s="249" t="s">
        <v>902</v>
      </c>
      <c r="G106" s="250" t="s">
        <v>367</v>
      </c>
      <c r="H106" s="251">
        <v>45</v>
      </c>
      <c r="I106" s="252"/>
      <c r="J106" s="253">
        <f>ROUND(I106*H106,2)</f>
        <v>0</v>
      </c>
      <c r="K106" s="249" t="s">
        <v>144</v>
      </c>
      <c r="L106" s="254"/>
      <c r="M106" s="255" t="s">
        <v>19</v>
      </c>
      <c r="N106" s="256" t="s">
        <v>45</v>
      </c>
      <c r="O106" s="83"/>
      <c r="P106" s="212">
        <f>O106*H106</f>
        <v>0</v>
      </c>
      <c r="Q106" s="212">
        <v>0.001</v>
      </c>
      <c r="R106" s="212">
        <f>Q106*H106</f>
        <v>0.044999999999999998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181</v>
      </c>
      <c r="AT106" s="214" t="s">
        <v>523</v>
      </c>
      <c r="AU106" s="214" t="s">
        <v>84</v>
      </c>
      <c r="AY106" s="16" t="s">
        <v>138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82</v>
      </c>
      <c r="BK106" s="215">
        <f>ROUND(I106*H106,2)</f>
        <v>0</v>
      </c>
      <c r="BL106" s="16" t="s">
        <v>145</v>
      </c>
      <c r="BM106" s="214" t="s">
        <v>903</v>
      </c>
    </row>
    <row r="107" s="13" customFormat="1">
      <c r="A107" s="13"/>
      <c r="B107" s="221"/>
      <c r="C107" s="222"/>
      <c r="D107" s="223" t="s">
        <v>149</v>
      </c>
      <c r="E107" s="222"/>
      <c r="F107" s="225" t="s">
        <v>904</v>
      </c>
      <c r="G107" s="222"/>
      <c r="H107" s="226">
        <v>45</v>
      </c>
      <c r="I107" s="227"/>
      <c r="J107" s="222"/>
      <c r="K107" s="222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149</v>
      </c>
      <c r="AU107" s="232" t="s">
        <v>84</v>
      </c>
      <c r="AV107" s="13" t="s">
        <v>84</v>
      </c>
      <c r="AW107" s="13" t="s">
        <v>4</v>
      </c>
      <c r="AX107" s="13" t="s">
        <v>82</v>
      </c>
      <c r="AY107" s="232" t="s">
        <v>138</v>
      </c>
    </row>
    <row r="108" s="2" customFormat="1" ht="44.25" customHeight="1">
      <c r="A108" s="37"/>
      <c r="B108" s="38"/>
      <c r="C108" s="203" t="s">
        <v>192</v>
      </c>
      <c r="D108" s="203" t="s">
        <v>140</v>
      </c>
      <c r="E108" s="204" t="s">
        <v>905</v>
      </c>
      <c r="F108" s="205" t="s">
        <v>906</v>
      </c>
      <c r="G108" s="206" t="s">
        <v>153</v>
      </c>
      <c r="H108" s="207">
        <v>600</v>
      </c>
      <c r="I108" s="208"/>
      <c r="J108" s="209">
        <f>ROUND(I108*H108,2)</f>
        <v>0</v>
      </c>
      <c r="K108" s="205" t="s">
        <v>144</v>
      </c>
      <c r="L108" s="43"/>
      <c r="M108" s="210" t="s">
        <v>19</v>
      </c>
      <c r="N108" s="211" t="s">
        <v>45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145</v>
      </c>
      <c r="AT108" s="214" t="s">
        <v>140</v>
      </c>
      <c r="AU108" s="214" t="s">
        <v>84</v>
      </c>
      <c r="AY108" s="16" t="s">
        <v>138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82</v>
      </c>
      <c r="BK108" s="215">
        <f>ROUND(I108*H108,2)</f>
        <v>0</v>
      </c>
      <c r="BL108" s="16" t="s">
        <v>145</v>
      </c>
      <c r="BM108" s="214" t="s">
        <v>907</v>
      </c>
    </row>
    <row r="109" s="2" customFormat="1">
      <c r="A109" s="37"/>
      <c r="B109" s="38"/>
      <c r="C109" s="39"/>
      <c r="D109" s="216" t="s">
        <v>147</v>
      </c>
      <c r="E109" s="39"/>
      <c r="F109" s="217" t="s">
        <v>908</v>
      </c>
      <c r="G109" s="39"/>
      <c r="H109" s="39"/>
      <c r="I109" s="218"/>
      <c r="J109" s="39"/>
      <c r="K109" s="39"/>
      <c r="L109" s="43"/>
      <c r="M109" s="219"/>
      <c r="N109" s="220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147</v>
      </c>
      <c r="AU109" s="16" t="s">
        <v>84</v>
      </c>
    </row>
    <row r="110" s="2" customFormat="1" ht="16.5" customHeight="1">
      <c r="A110" s="37"/>
      <c r="B110" s="38"/>
      <c r="C110" s="247" t="s">
        <v>197</v>
      </c>
      <c r="D110" s="247" t="s">
        <v>523</v>
      </c>
      <c r="E110" s="248" t="s">
        <v>909</v>
      </c>
      <c r="F110" s="249" t="s">
        <v>910</v>
      </c>
      <c r="G110" s="250" t="s">
        <v>220</v>
      </c>
      <c r="H110" s="251">
        <v>3</v>
      </c>
      <c r="I110" s="252"/>
      <c r="J110" s="253">
        <f>ROUND(I110*H110,2)</f>
        <v>0</v>
      </c>
      <c r="K110" s="249" t="s">
        <v>144</v>
      </c>
      <c r="L110" s="254"/>
      <c r="M110" s="255" t="s">
        <v>19</v>
      </c>
      <c r="N110" s="256" t="s">
        <v>45</v>
      </c>
      <c r="O110" s="83"/>
      <c r="P110" s="212">
        <f>O110*H110</f>
        <v>0</v>
      </c>
      <c r="Q110" s="212">
        <v>0.22</v>
      </c>
      <c r="R110" s="212">
        <f>Q110*H110</f>
        <v>0.66000000000000003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181</v>
      </c>
      <c r="AT110" s="214" t="s">
        <v>523</v>
      </c>
      <c r="AU110" s="214" t="s">
        <v>84</v>
      </c>
      <c r="AY110" s="16" t="s">
        <v>138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82</v>
      </c>
      <c r="BK110" s="215">
        <f>ROUND(I110*H110,2)</f>
        <v>0</v>
      </c>
      <c r="BL110" s="16" t="s">
        <v>145</v>
      </c>
      <c r="BM110" s="214" t="s">
        <v>911</v>
      </c>
    </row>
    <row r="111" s="13" customFormat="1">
      <c r="A111" s="13"/>
      <c r="B111" s="221"/>
      <c r="C111" s="222"/>
      <c r="D111" s="223" t="s">
        <v>149</v>
      </c>
      <c r="E111" s="224" t="s">
        <v>19</v>
      </c>
      <c r="F111" s="225" t="s">
        <v>912</v>
      </c>
      <c r="G111" s="222"/>
      <c r="H111" s="226">
        <v>600</v>
      </c>
      <c r="I111" s="227"/>
      <c r="J111" s="222"/>
      <c r="K111" s="222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149</v>
      </c>
      <c r="AU111" s="232" t="s">
        <v>84</v>
      </c>
      <c r="AV111" s="13" t="s">
        <v>84</v>
      </c>
      <c r="AW111" s="13" t="s">
        <v>36</v>
      </c>
      <c r="AX111" s="13" t="s">
        <v>82</v>
      </c>
      <c r="AY111" s="232" t="s">
        <v>138</v>
      </c>
    </row>
    <row r="112" s="13" customFormat="1">
      <c r="A112" s="13"/>
      <c r="B112" s="221"/>
      <c r="C112" s="222"/>
      <c r="D112" s="223" t="s">
        <v>149</v>
      </c>
      <c r="E112" s="222"/>
      <c r="F112" s="225" t="s">
        <v>913</v>
      </c>
      <c r="G112" s="222"/>
      <c r="H112" s="226">
        <v>3</v>
      </c>
      <c r="I112" s="227"/>
      <c r="J112" s="222"/>
      <c r="K112" s="222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149</v>
      </c>
      <c r="AU112" s="232" t="s">
        <v>84</v>
      </c>
      <c r="AV112" s="13" t="s">
        <v>84</v>
      </c>
      <c r="AW112" s="13" t="s">
        <v>4</v>
      </c>
      <c r="AX112" s="13" t="s">
        <v>82</v>
      </c>
      <c r="AY112" s="232" t="s">
        <v>138</v>
      </c>
    </row>
    <row r="113" s="2" customFormat="1" ht="37.8" customHeight="1">
      <c r="A113" s="37"/>
      <c r="B113" s="38"/>
      <c r="C113" s="203" t="s">
        <v>202</v>
      </c>
      <c r="D113" s="203" t="s">
        <v>140</v>
      </c>
      <c r="E113" s="204" t="s">
        <v>914</v>
      </c>
      <c r="F113" s="205" t="s">
        <v>915</v>
      </c>
      <c r="G113" s="206" t="s">
        <v>153</v>
      </c>
      <c r="H113" s="207">
        <v>600</v>
      </c>
      <c r="I113" s="208"/>
      <c r="J113" s="209">
        <f>ROUND(I113*H113,2)</f>
        <v>0</v>
      </c>
      <c r="K113" s="205" t="s">
        <v>144</v>
      </c>
      <c r="L113" s="43"/>
      <c r="M113" s="210" t="s">
        <v>19</v>
      </c>
      <c r="N113" s="211" t="s">
        <v>45</v>
      </c>
      <c r="O113" s="83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145</v>
      </c>
      <c r="AT113" s="214" t="s">
        <v>140</v>
      </c>
      <c r="AU113" s="214" t="s">
        <v>84</v>
      </c>
      <c r="AY113" s="16" t="s">
        <v>138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82</v>
      </c>
      <c r="BK113" s="215">
        <f>ROUND(I113*H113,2)</f>
        <v>0</v>
      </c>
      <c r="BL113" s="16" t="s">
        <v>145</v>
      </c>
      <c r="BM113" s="214" t="s">
        <v>916</v>
      </c>
    </row>
    <row r="114" s="2" customFormat="1">
      <c r="A114" s="37"/>
      <c r="B114" s="38"/>
      <c r="C114" s="39"/>
      <c r="D114" s="216" t="s">
        <v>147</v>
      </c>
      <c r="E114" s="39"/>
      <c r="F114" s="217" t="s">
        <v>917</v>
      </c>
      <c r="G114" s="39"/>
      <c r="H114" s="39"/>
      <c r="I114" s="218"/>
      <c r="J114" s="39"/>
      <c r="K114" s="39"/>
      <c r="L114" s="43"/>
      <c r="M114" s="219"/>
      <c r="N114" s="220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147</v>
      </c>
      <c r="AU114" s="16" t="s">
        <v>84</v>
      </c>
    </row>
    <row r="115" s="2" customFormat="1" ht="16.5" customHeight="1">
      <c r="A115" s="37"/>
      <c r="B115" s="38"/>
      <c r="C115" s="247" t="s">
        <v>207</v>
      </c>
      <c r="D115" s="247" t="s">
        <v>523</v>
      </c>
      <c r="E115" s="248" t="s">
        <v>918</v>
      </c>
      <c r="F115" s="249" t="s">
        <v>919</v>
      </c>
      <c r="G115" s="250" t="s">
        <v>153</v>
      </c>
      <c r="H115" s="251">
        <v>600</v>
      </c>
      <c r="I115" s="252"/>
      <c r="J115" s="253">
        <f>ROUND(I115*H115,2)</f>
        <v>0</v>
      </c>
      <c r="K115" s="249" t="s">
        <v>144</v>
      </c>
      <c r="L115" s="254"/>
      <c r="M115" s="255" t="s">
        <v>19</v>
      </c>
      <c r="N115" s="256" t="s">
        <v>45</v>
      </c>
      <c r="O115" s="83"/>
      <c r="P115" s="212">
        <f>O115*H115</f>
        <v>0</v>
      </c>
      <c r="Q115" s="212">
        <v>0.01</v>
      </c>
      <c r="R115" s="212">
        <f>Q115*H115</f>
        <v>6</v>
      </c>
      <c r="S115" s="212">
        <v>0</v>
      </c>
      <c r="T115" s="213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4" t="s">
        <v>181</v>
      </c>
      <c r="AT115" s="214" t="s">
        <v>523</v>
      </c>
      <c r="AU115" s="214" t="s">
        <v>84</v>
      </c>
      <c r="AY115" s="16" t="s">
        <v>138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6" t="s">
        <v>82</v>
      </c>
      <c r="BK115" s="215">
        <f>ROUND(I115*H115,2)</f>
        <v>0</v>
      </c>
      <c r="BL115" s="16" t="s">
        <v>145</v>
      </c>
      <c r="BM115" s="214" t="s">
        <v>920</v>
      </c>
    </row>
    <row r="116" s="2" customFormat="1" ht="44.25" customHeight="1">
      <c r="A116" s="37"/>
      <c r="B116" s="38"/>
      <c r="C116" s="203" t="s">
        <v>212</v>
      </c>
      <c r="D116" s="203" t="s">
        <v>140</v>
      </c>
      <c r="E116" s="204" t="s">
        <v>921</v>
      </c>
      <c r="F116" s="205" t="s">
        <v>922</v>
      </c>
      <c r="G116" s="206" t="s">
        <v>153</v>
      </c>
      <c r="H116" s="207">
        <v>19</v>
      </c>
      <c r="I116" s="208"/>
      <c r="J116" s="209">
        <f>ROUND(I116*H116,2)</f>
        <v>0</v>
      </c>
      <c r="K116" s="205" t="s">
        <v>144</v>
      </c>
      <c r="L116" s="43"/>
      <c r="M116" s="210" t="s">
        <v>19</v>
      </c>
      <c r="N116" s="211" t="s">
        <v>45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145</v>
      </c>
      <c r="AT116" s="214" t="s">
        <v>140</v>
      </c>
      <c r="AU116" s="214" t="s">
        <v>84</v>
      </c>
      <c r="AY116" s="16" t="s">
        <v>138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82</v>
      </c>
      <c r="BK116" s="215">
        <f>ROUND(I116*H116,2)</f>
        <v>0</v>
      </c>
      <c r="BL116" s="16" t="s">
        <v>145</v>
      </c>
      <c r="BM116" s="214" t="s">
        <v>923</v>
      </c>
    </row>
    <row r="117" s="2" customFormat="1">
      <c r="A117" s="37"/>
      <c r="B117" s="38"/>
      <c r="C117" s="39"/>
      <c r="D117" s="216" t="s">
        <v>147</v>
      </c>
      <c r="E117" s="39"/>
      <c r="F117" s="217" t="s">
        <v>924</v>
      </c>
      <c r="G117" s="39"/>
      <c r="H117" s="39"/>
      <c r="I117" s="218"/>
      <c r="J117" s="39"/>
      <c r="K117" s="39"/>
      <c r="L117" s="43"/>
      <c r="M117" s="219"/>
      <c r="N117" s="220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147</v>
      </c>
      <c r="AU117" s="16" t="s">
        <v>84</v>
      </c>
    </row>
    <row r="118" s="13" customFormat="1">
      <c r="A118" s="13"/>
      <c r="B118" s="221"/>
      <c r="C118" s="222"/>
      <c r="D118" s="223" t="s">
        <v>149</v>
      </c>
      <c r="E118" s="224" t="s">
        <v>19</v>
      </c>
      <c r="F118" s="225" t="s">
        <v>250</v>
      </c>
      <c r="G118" s="222"/>
      <c r="H118" s="226">
        <v>19</v>
      </c>
      <c r="I118" s="227"/>
      <c r="J118" s="222"/>
      <c r="K118" s="222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149</v>
      </c>
      <c r="AU118" s="232" t="s">
        <v>84</v>
      </c>
      <c r="AV118" s="13" t="s">
        <v>84</v>
      </c>
      <c r="AW118" s="13" t="s">
        <v>36</v>
      </c>
      <c r="AX118" s="13" t="s">
        <v>82</v>
      </c>
      <c r="AY118" s="232" t="s">
        <v>138</v>
      </c>
    </row>
    <row r="119" s="2" customFormat="1" ht="16.5" customHeight="1">
      <c r="A119" s="37"/>
      <c r="B119" s="38"/>
      <c r="C119" s="247" t="s">
        <v>8</v>
      </c>
      <c r="D119" s="247" t="s">
        <v>523</v>
      </c>
      <c r="E119" s="248" t="s">
        <v>909</v>
      </c>
      <c r="F119" s="249" t="s">
        <v>910</v>
      </c>
      <c r="G119" s="250" t="s">
        <v>220</v>
      </c>
      <c r="H119" s="251">
        <v>3.7999999999999998</v>
      </c>
      <c r="I119" s="252"/>
      <c r="J119" s="253">
        <f>ROUND(I119*H119,2)</f>
        <v>0</v>
      </c>
      <c r="K119" s="249" t="s">
        <v>144</v>
      </c>
      <c r="L119" s="254"/>
      <c r="M119" s="255" t="s">
        <v>19</v>
      </c>
      <c r="N119" s="256" t="s">
        <v>45</v>
      </c>
      <c r="O119" s="83"/>
      <c r="P119" s="212">
        <f>O119*H119</f>
        <v>0</v>
      </c>
      <c r="Q119" s="212">
        <v>0.22</v>
      </c>
      <c r="R119" s="212">
        <f>Q119*H119</f>
        <v>0.83599999999999997</v>
      </c>
      <c r="S119" s="212">
        <v>0</v>
      </c>
      <c r="T119" s="213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4" t="s">
        <v>181</v>
      </c>
      <c r="AT119" s="214" t="s">
        <v>523</v>
      </c>
      <c r="AU119" s="214" t="s">
        <v>84</v>
      </c>
      <c r="AY119" s="16" t="s">
        <v>138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6" t="s">
        <v>82</v>
      </c>
      <c r="BK119" s="215">
        <f>ROUND(I119*H119,2)</f>
        <v>0</v>
      </c>
      <c r="BL119" s="16" t="s">
        <v>145</v>
      </c>
      <c r="BM119" s="214" t="s">
        <v>925</v>
      </c>
    </row>
    <row r="120" s="13" customFormat="1">
      <c r="A120" s="13"/>
      <c r="B120" s="221"/>
      <c r="C120" s="222"/>
      <c r="D120" s="223" t="s">
        <v>149</v>
      </c>
      <c r="E120" s="222"/>
      <c r="F120" s="225" t="s">
        <v>926</v>
      </c>
      <c r="G120" s="222"/>
      <c r="H120" s="226">
        <v>3.7999999999999998</v>
      </c>
      <c r="I120" s="227"/>
      <c r="J120" s="222"/>
      <c r="K120" s="222"/>
      <c r="L120" s="228"/>
      <c r="M120" s="229"/>
      <c r="N120" s="230"/>
      <c r="O120" s="230"/>
      <c r="P120" s="230"/>
      <c r="Q120" s="230"/>
      <c r="R120" s="230"/>
      <c r="S120" s="230"/>
      <c r="T120" s="23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2" t="s">
        <v>149</v>
      </c>
      <c r="AU120" s="232" t="s">
        <v>84</v>
      </c>
      <c r="AV120" s="13" t="s">
        <v>84</v>
      </c>
      <c r="AW120" s="13" t="s">
        <v>4</v>
      </c>
      <c r="AX120" s="13" t="s">
        <v>82</v>
      </c>
      <c r="AY120" s="232" t="s">
        <v>138</v>
      </c>
    </row>
    <row r="121" s="2" customFormat="1" ht="37.8" customHeight="1">
      <c r="A121" s="37"/>
      <c r="B121" s="38"/>
      <c r="C121" s="203" t="s">
        <v>225</v>
      </c>
      <c r="D121" s="203" t="s">
        <v>140</v>
      </c>
      <c r="E121" s="204" t="s">
        <v>927</v>
      </c>
      <c r="F121" s="205" t="s">
        <v>928</v>
      </c>
      <c r="G121" s="206" t="s">
        <v>153</v>
      </c>
      <c r="H121" s="207">
        <v>19</v>
      </c>
      <c r="I121" s="208"/>
      <c r="J121" s="209">
        <f>ROUND(I121*H121,2)</f>
        <v>0</v>
      </c>
      <c r="K121" s="205" t="s">
        <v>144</v>
      </c>
      <c r="L121" s="43"/>
      <c r="M121" s="210" t="s">
        <v>19</v>
      </c>
      <c r="N121" s="211" t="s">
        <v>45</v>
      </c>
      <c r="O121" s="83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4" t="s">
        <v>145</v>
      </c>
      <c r="AT121" s="214" t="s">
        <v>140</v>
      </c>
      <c r="AU121" s="214" t="s">
        <v>84</v>
      </c>
      <c r="AY121" s="16" t="s">
        <v>138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82</v>
      </c>
      <c r="BK121" s="215">
        <f>ROUND(I121*H121,2)</f>
        <v>0</v>
      </c>
      <c r="BL121" s="16" t="s">
        <v>145</v>
      </c>
      <c r="BM121" s="214" t="s">
        <v>929</v>
      </c>
    </row>
    <row r="122" s="2" customFormat="1">
      <c r="A122" s="37"/>
      <c r="B122" s="38"/>
      <c r="C122" s="39"/>
      <c r="D122" s="216" t="s">
        <v>147</v>
      </c>
      <c r="E122" s="39"/>
      <c r="F122" s="217" t="s">
        <v>930</v>
      </c>
      <c r="G122" s="39"/>
      <c r="H122" s="39"/>
      <c r="I122" s="218"/>
      <c r="J122" s="39"/>
      <c r="K122" s="39"/>
      <c r="L122" s="43"/>
      <c r="M122" s="219"/>
      <c r="N122" s="220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147</v>
      </c>
      <c r="AU122" s="16" t="s">
        <v>84</v>
      </c>
    </row>
    <row r="123" s="2" customFormat="1" ht="16.5" customHeight="1">
      <c r="A123" s="37"/>
      <c r="B123" s="38"/>
      <c r="C123" s="247" t="s">
        <v>235</v>
      </c>
      <c r="D123" s="247" t="s">
        <v>523</v>
      </c>
      <c r="E123" s="248" t="s">
        <v>931</v>
      </c>
      <c r="F123" s="249" t="s">
        <v>932</v>
      </c>
      <c r="G123" s="250" t="s">
        <v>443</v>
      </c>
      <c r="H123" s="251">
        <v>3</v>
      </c>
      <c r="I123" s="252"/>
      <c r="J123" s="253">
        <f>ROUND(I123*H123,2)</f>
        <v>0</v>
      </c>
      <c r="K123" s="249" t="s">
        <v>19</v>
      </c>
      <c r="L123" s="254"/>
      <c r="M123" s="255" t="s">
        <v>19</v>
      </c>
      <c r="N123" s="256" t="s">
        <v>45</v>
      </c>
      <c r="O123" s="83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181</v>
      </c>
      <c r="AT123" s="214" t="s">
        <v>523</v>
      </c>
      <c r="AU123" s="214" t="s">
        <v>84</v>
      </c>
      <c r="AY123" s="16" t="s">
        <v>138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82</v>
      </c>
      <c r="BK123" s="215">
        <f>ROUND(I123*H123,2)</f>
        <v>0</v>
      </c>
      <c r="BL123" s="16" t="s">
        <v>145</v>
      </c>
      <c r="BM123" s="214" t="s">
        <v>933</v>
      </c>
    </row>
    <row r="124" s="2" customFormat="1" ht="16.5" customHeight="1">
      <c r="A124" s="37"/>
      <c r="B124" s="38"/>
      <c r="C124" s="247" t="s">
        <v>241</v>
      </c>
      <c r="D124" s="247" t="s">
        <v>523</v>
      </c>
      <c r="E124" s="248" t="s">
        <v>934</v>
      </c>
      <c r="F124" s="249" t="s">
        <v>935</v>
      </c>
      <c r="G124" s="250" t="s">
        <v>443</v>
      </c>
      <c r="H124" s="251">
        <v>3</v>
      </c>
      <c r="I124" s="252"/>
      <c r="J124" s="253">
        <f>ROUND(I124*H124,2)</f>
        <v>0</v>
      </c>
      <c r="K124" s="249" t="s">
        <v>19</v>
      </c>
      <c r="L124" s="254"/>
      <c r="M124" s="255" t="s">
        <v>19</v>
      </c>
      <c r="N124" s="256" t="s">
        <v>45</v>
      </c>
      <c r="O124" s="83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4" t="s">
        <v>181</v>
      </c>
      <c r="AT124" s="214" t="s">
        <v>523</v>
      </c>
      <c r="AU124" s="214" t="s">
        <v>84</v>
      </c>
      <c r="AY124" s="16" t="s">
        <v>138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6" t="s">
        <v>82</v>
      </c>
      <c r="BK124" s="215">
        <f>ROUND(I124*H124,2)</f>
        <v>0</v>
      </c>
      <c r="BL124" s="16" t="s">
        <v>145</v>
      </c>
      <c r="BM124" s="214" t="s">
        <v>936</v>
      </c>
    </row>
    <row r="125" s="2" customFormat="1" ht="16.5" customHeight="1">
      <c r="A125" s="37"/>
      <c r="B125" s="38"/>
      <c r="C125" s="247" t="s">
        <v>250</v>
      </c>
      <c r="D125" s="247" t="s">
        <v>523</v>
      </c>
      <c r="E125" s="248" t="s">
        <v>937</v>
      </c>
      <c r="F125" s="249" t="s">
        <v>938</v>
      </c>
      <c r="G125" s="250" t="s">
        <v>443</v>
      </c>
      <c r="H125" s="251">
        <v>12</v>
      </c>
      <c r="I125" s="252"/>
      <c r="J125" s="253">
        <f>ROUND(I125*H125,2)</f>
        <v>0</v>
      </c>
      <c r="K125" s="249" t="s">
        <v>19</v>
      </c>
      <c r="L125" s="254"/>
      <c r="M125" s="255" t="s">
        <v>19</v>
      </c>
      <c r="N125" s="256" t="s">
        <v>45</v>
      </c>
      <c r="O125" s="83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181</v>
      </c>
      <c r="AT125" s="214" t="s">
        <v>523</v>
      </c>
      <c r="AU125" s="214" t="s">
        <v>84</v>
      </c>
      <c r="AY125" s="16" t="s">
        <v>138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82</v>
      </c>
      <c r="BK125" s="215">
        <f>ROUND(I125*H125,2)</f>
        <v>0</v>
      </c>
      <c r="BL125" s="16" t="s">
        <v>145</v>
      </c>
      <c r="BM125" s="214" t="s">
        <v>939</v>
      </c>
    </row>
    <row r="126" s="2" customFormat="1" ht="16.5" customHeight="1">
      <c r="A126" s="37"/>
      <c r="B126" s="38"/>
      <c r="C126" s="247" t="s">
        <v>256</v>
      </c>
      <c r="D126" s="247" t="s">
        <v>523</v>
      </c>
      <c r="E126" s="248" t="s">
        <v>940</v>
      </c>
      <c r="F126" s="249" t="s">
        <v>941</v>
      </c>
      <c r="G126" s="250" t="s">
        <v>443</v>
      </c>
      <c r="H126" s="251">
        <v>1</v>
      </c>
      <c r="I126" s="252"/>
      <c r="J126" s="253">
        <f>ROUND(I126*H126,2)</f>
        <v>0</v>
      </c>
      <c r="K126" s="249" t="s">
        <v>19</v>
      </c>
      <c r="L126" s="254"/>
      <c r="M126" s="255" t="s">
        <v>19</v>
      </c>
      <c r="N126" s="256" t="s">
        <v>45</v>
      </c>
      <c r="O126" s="83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4" t="s">
        <v>181</v>
      </c>
      <c r="AT126" s="214" t="s">
        <v>523</v>
      </c>
      <c r="AU126" s="214" t="s">
        <v>84</v>
      </c>
      <c r="AY126" s="16" t="s">
        <v>138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82</v>
      </c>
      <c r="BK126" s="215">
        <f>ROUND(I126*H126,2)</f>
        <v>0</v>
      </c>
      <c r="BL126" s="16" t="s">
        <v>145</v>
      </c>
      <c r="BM126" s="214" t="s">
        <v>942</v>
      </c>
    </row>
    <row r="127" s="2" customFormat="1" ht="21.75" customHeight="1">
      <c r="A127" s="37"/>
      <c r="B127" s="38"/>
      <c r="C127" s="203" t="s">
        <v>7</v>
      </c>
      <c r="D127" s="203" t="s">
        <v>140</v>
      </c>
      <c r="E127" s="204" t="s">
        <v>943</v>
      </c>
      <c r="F127" s="205" t="s">
        <v>944</v>
      </c>
      <c r="G127" s="206" t="s">
        <v>153</v>
      </c>
      <c r="H127" s="207">
        <v>57</v>
      </c>
      <c r="I127" s="208"/>
      <c r="J127" s="209">
        <f>ROUND(I127*H127,2)</f>
        <v>0</v>
      </c>
      <c r="K127" s="205" t="s">
        <v>144</v>
      </c>
      <c r="L127" s="43"/>
      <c r="M127" s="210" t="s">
        <v>19</v>
      </c>
      <c r="N127" s="211" t="s">
        <v>45</v>
      </c>
      <c r="O127" s="83"/>
      <c r="P127" s="212">
        <f>O127*H127</f>
        <v>0</v>
      </c>
      <c r="Q127" s="212">
        <v>5.0000000000000002E-05</v>
      </c>
      <c r="R127" s="212">
        <f>Q127*H127</f>
        <v>0.0028500000000000001</v>
      </c>
      <c r="S127" s="212">
        <v>0</v>
      </c>
      <c r="T127" s="21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4" t="s">
        <v>145</v>
      </c>
      <c r="AT127" s="214" t="s">
        <v>140</v>
      </c>
      <c r="AU127" s="214" t="s">
        <v>84</v>
      </c>
      <c r="AY127" s="16" t="s">
        <v>138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82</v>
      </c>
      <c r="BK127" s="215">
        <f>ROUND(I127*H127,2)</f>
        <v>0</v>
      </c>
      <c r="BL127" s="16" t="s">
        <v>145</v>
      </c>
      <c r="BM127" s="214" t="s">
        <v>945</v>
      </c>
    </row>
    <row r="128" s="2" customFormat="1">
      <c r="A128" s="37"/>
      <c r="B128" s="38"/>
      <c r="C128" s="39"/>
      <c r="D128" s="216" t="s">
        <v>147</v>
      </c>
      <c r="E128" s="39"/>
      <c r="F128" s="217" t="s">
        <v>946</v>
      </c>
      <c r="G128" s="39"/>
      <c r="H128" s="39"/>
      <c r="I128" s="218"/>
      <c r="J128" s="39"/>
      <c r="K128" s="39"/>
      <c r="L128" s="43"/>
      <c r="M128" s="219"/>
      <c r="N128" s="220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147</v>
      </c>
      <c r="AU128" s="16" t="s">
        <v>84</v>
      </c>
    </row>
    <row r="129" s="13" customFormat="1">
      <c r="A129" s="13"/>
      <c r="B129" s="221"/>
      <c r="C129" s="222"/>
      <c r="D129" s="223" t="s">
        <v>149</v>
      </c>
      <c r="E129" s="224" t="s">
        <v>19</v>
      </c>
      <c r="F129" s="225" t="s">
        <v>947</v>
      </c>
      <c r="G129" s="222"/>
      <c r="H129" s="226">
        <v>57</v>
      </c>
      <c r="I129" s="227"/>
      <c r="J129" s="222"/>
      <c r="K129" s="222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149</v>
      </c>
      <c r="AU129" s="232" t="s">
        <v>84</v>
      </c>
      <c r="AV129" s="13" t="s">
        <v>84</v>
      </c>
      <c r="AW129" s="13" t="s">
        <v>36</v>
      </c>
      <c r="AX129" s="13" t="s">
        <v>82</v>
      </c>
      <c r="AY129" s="232" t="s">
        <v>138</v>
      </c>
    </row>
    <row r="130" s="2" customFormat="1" ht="21.75" customHeight="1">
      <c r="A130" s="37"/>
      <c r="B130" s="38"/>
      <c r="C130" s="247" t="s">
        <v>272</v>
      </c>
      <c r="D130" s="247" t="s">
        <v>523</v>
      </c>
      <c r="E130" s="248" t="s">
        <v>948</v>
      </c>
      <c r="F130" s="249" t="s">
        <v>949</v>
      </c>
      <c r="G130" s="250" t="s">
        <v>153</v>
      </c>
      <c r="H130" s="251">
        <v>57</v>
      </c>
      <c r="I130" s="252"/>
      <c r="J130" s="253">
        <f>ROUND(I130*H130,2)</f>
        <v>0</v>
      </c>
      <c r="K130" s="249" t="s">
        <v>144</v>
      </c>
      <c r="L130" s="254"/>
      <c r="M130" s="255" t="s">
        <v>19</v>
      </c>
      <c r="N130" s="256" t="s">
        <v>45</v>
      </c>
      <c r="O130" s="83"/>
      <c r="P130" s="212">
        <f>O130*H130</f>
        <v>0</v>
      </c>
      <c r="Q130" s="212">
        <v>0.0047200000000000002</v>
      </c>
      <c r="R130" s="212">
        <f>Q130*H130</f>
        <v>0.26904</v>
      </c>
      <c r="S130" s="212">
        <v>0</v>
      </c>
      <c r="T130" s="21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4" t="s">
        <v>181</v>
      </c>
      <c r="AT130" s="214" t="s">
        <v>523</v>
      </c>
      <c r="AU130" s="214" t="s">
        <v>84</v>
      </c>
      <c r="AY130" s="16" t="s">
        <v>138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6" t="s">
        <v>82</v>
      </c>
      <c r="BK130" s="215">
        <f>ROUND(I130*H130,2)</f>
        <v>0</v>
      </c>
      <c r="BL130" s="16" t="s">
        <v>145</v>
      </c>
      <c r="BM130" s="214" t="s">
        <v>950</v>
      </c>
    </row>
    <row r="131" s="2" customFormat="1" ht="49.05" customHeight="1">
      <c r="A131" s="37"/>
      <c r="B131" s="38"/>
      <c r="C131" s="203" t="s">
        <v>278</v>
      </c>
      <c r="D131" s="203" t="s">
        <v>140</v>
      </c>
      <c r="E131" s="204" t="s">
        <v>951</v>
      </c>
      <c r="F131" s="205" t="s">
        <v>952</v>
      </c>
      <c r="G131" s="206" t="s">
        <v>143</v>
      </c>
      <c r="H131" s="207">
        <v>3000</v>
      </c>
      <c r="I131" s="208"/>
      <c r="J131" s="209">
        <f>ROUND(I131*H131,2)</f>
        <v>0</v>
      </c>
      <c r="K131" s="205" t="s">
        <v>590</v>
      </c>
      <c r="L131" s="43"/>
      <c r="M131" s="210" t="s">
        <v>19</v>
      </c>
      <c r="N131" s="211" t="s">
        <v>45</v>
      </c>
      <c r="O131" s="83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4" t="s">
        <v>145</v>
      </c>
      <c r="AT131" s="214" t="s">
        <v>140</v>
      </c>
      <c r="AU131" s="214" t="s">
        <v>84</v>
      </c>
      <c r="AY131" s="16" t="s">
        <v>138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82</v>
      </c>
      <c r="BK131" s="215">
        <f>ROUND(I131*H131,2)</f>
        <v>0</v>
      </c>
      <c r="BL131" s="16" t="s">
        <v>145</v>
      </c>
      <c r="BM131" s="214" t="s">
        <v>953</v>
      </c>
    </row>
    <row r="132" s="2" customFormat="1">
      <c r="A132" s="37"/>
      <c r="B132" s="38"/>
      <c r="C132" s="39"/>
      <c r="D132" s="216" t="s">
        <v>147</v>
      </c>
      <c r="E132" s="39"/>
      <c r="F132" s="217" t="s">
        <v>954</v>
      </c>
      <c r="G132" s="39"/>
      <c r="H132" s="39"/>
      <c r="I132" s="218"/>
      <c r="J132" s="39"/>
      <c r="K132" s="39"/>
      <c r="L132" s="43"/>
      <c r="M132" s="219"/>
      <c r="N132" s="220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147</v>
      </c>
      <c r="AU132" s="16" t="s">
        <v>84</v>
      </c>
    </row>
    <row r="133" s="2" customFormat="1" ht="33" customHeight="1">
      <c r="A133" s="37"/>
      <c r="B133" s="38"/>
      <c r="C133" s="203" t="s">
        <v>285</v>
      </c>
      <c r="D133" s="203" t="s">
        <v>140</v>
      </c>
      <c r="E133" s="204" t="s">
        <v>955</v>
      </c>
      <c r="F133" s="205" t="s">
        <v>956</v>
      </c>
      <c r="G133" s="206" t="s">
        <v>143</v>
      </c>
      <c r="H133" s="207">
        <v>226</v>
      </c>
      <c r="I133" s="208"/>
      <c r="J133" s="209">
        <f>ROUND(I133*H133,2)</f>
        <v>0</v>
      </c>
      <c r="K133" s="205" t="s">
        <v>144</v>
      </c>
      <c r="L133" s="43"/>
      <c r="M133" s="210" t="s">
        <v>19</v>
      </c>
      <c r="N133" s="211" t="s">
        <v>45</v>
      </c>
      <c r="O133" s="83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145</v>
      </c>
      <c r="AT133" s="214" t="s">
        <v>140</v>
      </c>
      <c r="AU133" s="214" t="s">
        <v>84</v>
      </c>
      <c r="AY133" s="16" t="s">
        <v>138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82</v>
      </c>
      <c r="BK133" s="215">
        <f>ROUND(I133*H133,2)</f>
        <v>0</v>
      </c>
      <c r="BL133" s="16" t="s">
        <v>145</v>
      </c>
      <c r="BM133" s="214" t="s">
        <v>957</v>
      </c>
    </row>
    <row r="134" s="2" customFormat="1">
      <c r="A134" s="37"/>
      <c r="B134" s="38"/>
      <c r="C134" s="39"/>
      <c r="D134" s="216" t="s">
        <v>147</v>
      </c>
      <c r="E134" s="39"/>
      <c r="F134" s="217" t="s">
        <v>958</v>
      </c>
      <c r="G134" s="39"/>
      <c r="H134" s="39"/>
      <c r="I134" s="218"/>
      <c r="J134" s="39"/>
      <c r="K134" s="39"/>
      <c r="L134" s="43"/>
      <c r="M134" s="219"/>
      <c r="N134" s="220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147</v>
      </c>
      <c r="AU134" s="16" t="s">
        <v>84</v>
      </c>
    </row>
    <row r="135" s="13" customFormat="1">
      <c r="A135" s="13"/>
      <c r="B135" s="221"/>
      <c r="C135" s="222"/>
      <c r="D135" s="223" t="s">
        <v>149</v>
      </c>
      <c r="E135" s="224" t="s">
        <v>19</v>
      </c>
      <c r="F135" s="225" t="s">
        <v>959</v>
      </c>
      <c r="G135" s="222"/>
      <c r="H135" s="226">
        <v>150</v>
      </c>
      <c r="I135" s="227"/>
      <c r="J135" s="222"/>
      <c r="K135" s="222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149</v>
      </c>
      <c r="AU135" s="232" t="s">
        <v>84</v>
      </c>
      <c r="AV135" s="13" t="s">
        <v>84</v>
      </c>
      <c r="AW135" s="13" t="s">
        <v>36</v>
      </c>
      <c r="AX135" s="13" t="s">
        <v>74</v>
      </c>
      <c r="AY135" s="232" t="s">
        <v>138</v>
      </c>
    </row>
    <row r="136" s="13" customFormat="1">
      <c r="A136" s="13"/>
      <c r="B136" s="221"/>
      <c r="C136" s="222"/>
      <c r="D136" s="223" t="s">
        <v>149</v>
      </c>
      <c r="E136" s="224" t="s">
        <v>19</v>
      </c>
      <c r="F136" s="225" t="s">
        <v>960</v>
      </c>
      <c r="G136" s="222"/>
      <c r="H136" s="226">
        <v>76</v>
      </c>
      <c r="I136" s="227"/>
      <c r="J136" s="222"/>
      <c r="K136" s="222"/>
      <c r="L136" s="228"/>
      <c r="M136" s="229"/>
      <c r="N136" s="230"/>
      <c r="O136" s="230"/>
      <c r="P136" s="230"/>
      <c r="Q136" s="230"/>
      <c r="R136" s="230"/>
      <c r="S136" s="230"/>
      <c r="T136" s="23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2" t="s">
        <v>149</v>
      </c>
      <c r="AU136" s="232" t="s">
        <v>84</v>
      </c>
      <c r="AV136" s="13" t="s">
        <v>84</v>
      </c>
      <c r="AW136" s="13" t="s">
        <v>36</v>
      </c>
      <c r="AX136" s="13" t="s">
        <v>74</v>
      </c>
      <c r="AY136" s="232" t="s">
        <v>138</v>
      </c>
    </row>
    <row r="137" s="2" customFormat="1" ht="24.15" customHeight="1">
      <c r="A137" s="37"/>
      <c r="B137" s="38"/>
      <c r="C137" s="247" t="s">
        <v>292</v>
      </c>
      <c r="D137" s="247" t="s">
        <v>523</v>
      </c>
      <c r="E137" s="248" t="s">
        <v>552</v>
      </c>
      <c r="F137" s="249" t="s">
        <v>553</v>
      </c>
      <c r="G137" s="250" t="s">
        <v>143</v>
      </c>
      <c r="H137" s="251">
        <v>248.59999999999999</v>
      </c>
      <c r="I137" s="252"/>
      <c r="J137" s="253">
        <f>ROUND(I137*H137,2)</f>
        <v>0</v>
      </c>
      <c r="K137" s="249" t="s">
        <v>144</v>
      </c>
      <c r="L137" s="254"/>
      <c r="M137" s="255" t="s">
        <v>19</v>
      </c>
      <c r="N137" s="256" t="s">
        <v>45</v>
      </c>
      <c r="O137" s="83"/>
      <c r="P137" s="212">
        <f>O137*H137</f>
        <v>0</v>
      </c>
      <c r="Q137" s="212">
        <v>0.00050000000000000001</v>
      </c>
      <c r="R137" s="212">
        <f>Q137*H137</f>
        <v>0.12429999999999999</v>
      </c>
      <c r="S137" s="212">
        <v>0</v>
      </c>
      <c r="T137" s="21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4" t="s">
        <v>181</v>
      </c>
      <c r="AT137" s="214" t="s">
        <v>523</v>
      </c>
      <c r="AU137" s="214" t="s">
        <v>84</v>
      </c>
      <c r="AY137" s="16" t="s">
        <v>138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82</v>
      </c>
      <c r="BK137" s="215">
        <f>ROUND(I137*H137,2)</f>
        <v>0</v>
      </c>
      <c r="BL137" s="16" t="s">
        <v>145</v>
      </c>
      <c r="BM137" s="214" t="s">
        <v>961</v>
      </c>
    </row>
    <row r="138" s="13" customFormat="1">
      <c r="A138" s="13"/>
      <c r="B138" s="221"/>
      <c r="C138" s="222"/>
      <c r="D138" s="223" t="s">
        <v>149</v>
      </c>
      <c r="E138" s="222"/>
      <c r="F138" s="225" t="s">
        <v>962</v>
      </c>
      <c r="G138" s="222"/>
      <c r="H138" s="226">
        <v>248.59999999999999</v>
      </c>
      <c r="I138" s="227"/>
      <c r="J138" s="222"/>
      <c r="K138" s="222"/>
      <c r="L138" s="228"/>
      <c r="M138" s="229"/>
      <c r="N138" s="230"/>
      <c r="O138" s="230"/>
      <c r="P138" s="230"/>
      <c r="Q138" s="230"/>
      <c r="R138" s="230"/>
      <c r="S138" s="230"/>
      <c r="T138" s="23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2" t="s">
        <v>149</v>
      </c>
      <c r="AU138" s="232" t="s">
        <v>84</v>
      </c>
      <c r="AV138" s="13" t="s">
        <v>84</v>
      </c>
      <c r="AW138" s="13" t="s">
        <v>4</v>
      </c>
      <c r="AX138" s="13" t="s">
        <v>82</v>
      </c>
      <c r="AY138" s="232" t="s">
        <v>138</v>
      </c>
    </row>
    <row r="139" s="2" customFormat="1" ht="33" customHeight="1">
      <c r="A139" s="37"/>
      <c r="B139" s="38"/>
      <c r="C139" s="203" t="s">
        <v>299</v>
      </c>
      <c r="D139" s="203" t="s">
        <v>140</v>
      </c>
      <c r="E139" s="204" t="s">
        <v>963</v>
      </c>
      <c r="F139" s="205" t="s">
        <v>964</v>
      </c>
      <c r="G139" s="206" t="s">
        <v>143</v>
      </c>
      <c r="H139" s="207">
        <v>226</v>
      </c>
      <c r="I139" s="208"/>
      <c r="J139" s="209">
        <f>ROUND(I139*H139,2)</f>
        <v>0</v>
      </c>
      <c r="K139" s="205" t="s">
        <v>144</v>
      </c>
      <c r="L139" s="43"/>
      <c r="M139" s="210" t="s">
        <v>19</v>
      </c>
      <c r="N139" s="211" t="s">
        <v>45</v>
      </c>
      <c r="O139" s="83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4" t="s">
        <v>145</v>
      </c>
      <c r="AT139" s="214" t="s">
        <v>140</v>
      </c>
      <c r="AU139" s="214" t="s">
        <v>84</v>
      </c>
      <c r="AY139" s="16" t="s">
        <v>138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82</v>
      </c>
      <c r="BK139" s="215">
        <f>ROUND(I139*H139,2)</f>
        <v>0</v>
      </c>
      <c r="BL139" s="16" t="s">
        <v>145</v>
      </c>
      <c r="BM139" s="214" t="s">
        <v>965</v>
      </c>
    </row>
    <row r="140" s="2" customFormat="1">
      <c r="A140" s="37"/>
      <c r="B140" s="38"/>
      <c r="C140" s="39"/>
      <c r="D140" s="216" t="s">
        <v>147</v>
      </c>
      <c r="E140" s="39"/>
      <c r="F140" s="217" t="s">
        <v>966</v>
      </c>
      <c r="G140" s="39"/>
      <c r="H140" s="39"/>
      <c r="I140" s="218"/>
      <c r="J140" s="39"/>
      <c r="K140" s="39"/>
      <c r="L140" s="43"/>
      <c r="M140" s="219"/>
      <c r="N140" s="220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147</v>
      </c>
      <c r="AU140" s="16" t="s">
        <v>84</v>
      </c>
    </row>
    <row r="141" s="13" customFormat="1">
      <c r="A141" s="13"/>
      <c r="B141" s="221"/>
      <c r="C141" s="222"/>
      <c r="D141" s="223" t="s">
        <v>149</v>
      </c>
      <c r="E141" s="224" t="s">
        <v>19</v>
      </c>
      <c r="F141" s="225" t="s">
        <v>959</v>
      </c>
      <c r="G141" s="222"/>
      <c r="H141" s="226">
        <v>150</v>
      </c>
      <c r="I141" s="227"/>
      <c r="J141" s="222"/>
      <c r="K141" s="222"/>
      <c r="L141" s="228"/>
      <c r="M141" s="229"/>
      <c r="N141" s="230"/>
      <c r="O141" s="230"/>
      <c r="P141" s="230"/>
      <c r="Q141" s="230"/>
      <c r="R141" s="230"/>
      <c r="S141" s="230"/>
      <c r="T141" s="23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2" t="s">
        <v>149</v>
      </c>
      <c r="AU141" s="232" t="s">
        <v>84</v>
      </c>
      <c r="AV141" s="13" t="s">
        <v>84</v>
      </c>
      <c r="AW141" s="13" t="s">
        <v>36</v>
      </c>
      <c r="AX141" s="13" t="s">
        <v>74</v>
      </c>
      <c r="AY141" s="232" t="s">
        <v>138</v>
      </c>
    </row>
    <row r="142" s="13" customFormat="1">
      <c r="A142" s="13"/>
      <c r="B142" s="221"/>
      <c r="C142" s="222"/>
      <c r="D142" s="223" t="s">
        <v>149</v>
      </c>
      <c r="E142" s="224" t="s">
        <v>19</v>
      </c>
      <c r="F142" s="225" t="s">
        <v>960</v>
      </c>
      <c r="G142" s="222"/>
      <c r="H142" s="226">
        <v>76</v>
      </c>
      <c r="I142" s="227"/>
      <c r="J142" s="222"/>
      <c r="K142" s="222"/>
      <c r="L142" s="228"/>
      <c r="M142" s="229"/>
      <c r="N142" s="230"/>
      <c r="O142" s="230"/>
      <c r="P142" s="230"/>
      <c r="Q142" s="230"/>
      <c r="R142" s="230"/>
      <c r="S142" s="230"/>
      <c r="T142" s="23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2" t="s">
        <v>149</v>
      </c>
      <c r="AU142" s="232" t="s">
        <v>84</v>
      </c>
      <c r="AV142" s="13" t="s">
        <v>84</v>
      </c>
      <c r="AW142" s="13" t="s">
        <v>36</v>
      </c>
      <c r="AX142" s="13" t="s">
        <v>74</v>
      </c>
      <c r="AY142" s="232" t="s">
        <v>138</v>
      </c>
    </row>
    <row r="143" s="2" customFormat="1" ht="16.5" customHeight="1">
      <c r="A143" s="37"/>
      <c r="B143" s="38"/>
      <c r="C143" s="247" t="s">
        <v>306</v>
      </c>
      <c r="D143" s="247" t="s">
        <v>523</v>
      </c>
      <c r="E143" s="248" t="s">
        <v>967</v>
      </c>
      <c r="F143" s="249" t="s">
        <v>968</v>
      </c>
      <c r="G143" s="250" t="s">
        <v>220</v>
      </c>
      <c r="H143" s="251">
        <v>34.578000000000003</v>
      </c>
      <c r="I143" s="252"/>
      <c r="J143" s="253">
        <f>ROUND(I143*H143,2)</f>
        <v>0</v>
      </c>
      <c r="K143" s="249" t="s">
        <v>144</v>
      </c>
      <c r="L143" s="254"/>
      <c r="M143" s="255" t="s">
        <v>19</v>
      </c>
      <c r="N143" s="256" t="s">
        <v>45</v>
      </c>
      <c r="O143" s="83"/>
      <c r="P143" s="212">
        <f>O143*H143</f>
        <v>0</v>
      </c>
      <c r="Q143" s="212">
        <v>0.20000000000000001</v>
      </c>
      <c r="R143" s="212">
        <f>Q143*H143</f>
        <v>6.9156000000000013</v>
      </c>
      <c r="S143" s="212">
        <v>0</v>
      </c>
      <c r="T143" s="21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4" t="s">
        <v>181</v>
      </c>
      <c r="AT143" s="214" t="s">
        <v>523</v>
      </c>
      <c r="AU143" s="214" t="s">
        <v>84</v>
      </c>
      <c r="AY143" s="16" t="s">
        <v>138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82</v>
      </c>
      <c r="BK143" s="215">
        <f>ROUND(I143*H143,2)</f>
        <v>0</v>
      </c>
      <c r="BL143" s="16" t="s">
        <v>145</v>
      </c>
      <c r="BM143" s="214" t="s">
        <v>969</v>
      </c>
    </row>
    <row r="144" s="13" customFormat="1">
      <c r="A144" s="13"/>
      <c r="B144" s="221"/>
      <c r="C144" s="222"/>
      <c r="D144" s="223" t="s">
        <v>149</v>
      </c>
      <c r="E144" s="222"/>
      <c r="F144" s="225" t="s">
        <v>970</v>
      </c>
      <c r="G144" s="222"/>
      <c r="H144" s="226">
        <v>34.578000000000003</v>
      </c>
      <c r="I144" s="227"/>
      <c r="J144" s="222"/>
      <c r="K144" s="222"/>
      <c r="L144" s="228"/>
      <c r="M144" s="229"/>
      <c r="N144" s="230"/>
      <c r="O144" s="230"/>
      <c r="P144" s="230"/>
      <c r="Q144" s="230"/>
      <c r="R144" s="230"/>
      <c r="S144" s="230"/>
      <c r="T144" s="23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2" t="s">
        <v>149</v>
      </c>
      <c r="AU144" s="232" t="s">
        <v>84</v>
      </c>
      <c r="AV144" s="13" t="s">
        <v>84</v>
      </c>
      <c r="AW144" s="13" t="s">
        <v>4</v>
      </c>
      <c r="AX144" s="13" t="s">
        <v>82</v>
      </c>
      <c r="AY144" s="232" t="s">
        <v>138</v>
      </c>
    </row>
    <row r="145" s="2" customFormat="1" ht="24.15" customHeight="1">
      <c r="A145" s="37"/>
      <c r="B145" s="38"/>
      <c r="C145" s="203" t="s">
        <v>314</v>
      </c>
      <c r="D145" s="203" t="s">
        <v>140</v>
      </c>
      <c r="E145" s="204" t="s">
        <v>971</v>
      </c>
      <c r="F145" s="205" t="s">
        <v>972</v>
      </c>
      <c r="G145" s="206" t="s">
        <v>143</v>
      </c>
      <c r="H145" s="207">
        <v>3000</v>
      </c>
      <c r="I145" s="208"/>
      <c r="J145" s="209">
        <f>ROUND(I145*H145,2)</f>
        <v>0</v>
      </c>
      <c r="K145" s="205" t="s">
        <v>144</v>
      </c>
      <c r="L145" s="43"/>
      <c r="M145" s="210" t="s">
        <v>19</v>
      </c>
      <c r="N145" s="211" t="s">
        <v>45</v>
      </c>
      <c r="O145" s="83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4" t="s">
        <v>145</v>
      </c>
      <c r="AT145" s="214" t="s">
        <v>140</v>
      </c>
      <c r="AU145" s="214" t="s">
        <v>84</v>
      </c>
      <c r="AY145" s="16" t="s">
        <v>138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82</v>
      </c>
      <c r="BK145" s="215">
        <f>ROUND(I145*H145,2)</f>
        <v>0</v>
      </c>
      <c r="BL145" s="16" t="s">
        <v>145</v>
      </c>
      <c r="BM145" s="214" t="s">
        <v>973</v>
      </c>
    </row>
    <row r="146" s="2" customFormat="1">
      <c r="A146" s="37"/>
      <c r="B146" s="38"/>
      <c r="C146" s="39"/>
      <c r="D146" s="216" t="s">
        <v>147</v>
      </c>
      <c r="E146" s="39"/>
      <c r="F146" s="217" t="s">
        <v>974</v>
      </c>
      <c r="G146" s="39"/>
      <c r="H146" s="39"/>
      <c r="I146" s="218"/>
      <c r="J146" s="39"/>
      <c r="K146" s="39"/>
      <c r="L146" s="43"/>
      <c r="M146" s="219"/>
      <c r="N146" s="220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147</v>
      </c>
      <c r="AU146" s="16" t="s">
        <v>84</v>
      </c>
    </row>
    <row r="147" s="2" customFormat="1" ht="21.75" customHeight="1">
      <c r="A147" s="37"/>
      <c r="B147" s="38"/>
      <c r="C147" s="203" t="s">
        <v>320</v>
      </c>
      <c r="D147" s="203" t="s">
        <v>140</v>
      </c>
      <c r="E147" s="204" t="s">
        <v>975</v>
      </c>
      <c r="F147" s="205" t="s">
        <v>976</v>
      </c>
      <c r="G147" s="206" t="s">
        <v>143</v>
      </c>
      <c r="H147" s="207">
        <v>3000</v>
      </c>
      <c r="I147" s="208"/>
      <c r="J147" s="209">
        <f>ROUND(I147*H147,2)</f>
        <v>0</v>
      </c>
      <c r="K147" s="205" t="s">
        <v>144</v>
      </c>
      <c r="L147" s="43"/>
      <c r="M147" s="210" t="s">
        <v>19</v>
      </c>
      <c r="N147" s="211" t="s">
        <v>45</v>
      </c>
      <c r="O147" s="83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4" t="s">
        <v>145</v>
      </c>
      <c r="AT147" s="214" t="s">
        <v>140</v>
      </c>
      <c r="AU147" s="214" t="s">
        <v>84</v>
      </c>
      <c r="AY147" s="16" t="s">
        <v>138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82</v>
      </c>
      <c r="BK147" s="215">
        <f>ROUND(I147*H147,2)</f>
        <v>0</v>
      </c>
      <c r="BL147" s="16" t="s">
        <v>145</v>
      </c>
      <c r="BM147" s="214" t="s">
        <v>977</v>
      </c>
    </row>
    <row r="148" s="2" customFormat="1">
      <c r="A148" s="37"/>
      <c r="B148" s="38"/>
      <c r="C148" s="39"/>
      <c r="D148" s="216" t="s">
        <v>147</v>
      </c>
      <c r="E148" s="39"/>
      <c r="F148" s="217" t="s">
        <v>978</v>
      </c>
      <c r="G148" s="39"/>
      <c r="H148" s="39"/>
      <c r="I148" s="218"/>
      <c r="J148" s="39"/>
      <c r="K148" s="39"/>
      <c r="L148" s="43"/>
      <c r="M148" s="219"/>
      <c r="N148" s="220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147</v>
      </c>
      <c r="AU148" s="16" t="s">
        <v>84</v>
      </c>
    </row>
    <row r="149" s="2" customFormat="1" ht="21.75" customHeight="1">
      <c r="A149" s="37"/>
      <c r="B149" s="38"/>
      <c r="C149" s="203" t="s">
        <v>329</v>
      </c>
      <c r="D149" s="203" t="s">
        <v>140</v>
      </c>
      <c r="E149" s="204" t="s">
        <v>979</v>
      </c>
      <c r="F149" s="205" t="s">
        <v>980</v>
      </c>
      <c r="G149" s="206" t="s">
        <v>220</v>
      </c>
      <c r="H149" s="207">
        <v>300</v>
      </c>
      <c r="I149" s="208"/>
      <c r="J149" s="209">
        <f>ROUND(I149*H149,2)</f>
        <v>0</v>
      </c>
      <c r="K149" s="205" t="s">
        <v>144</v>
      </c>
      <c r="L149" s="43"/>
      <c r="M149" s="210" t="s">
        <v>19</v>
      </c>
      <c r="N149" s="211" t="s">
        <v>45</v>
      </c>
      <c r="O149" s="83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4" t="s">
        <v>145</v>
      </c>
      <c r="AT149" s="214" t="s">
        <v>140</v>
      </c>
      <c r="AU149" s="214" t="s">
        <v>84</v>
      </c>
      <c r="AY149" s="16" t="s">
        <v>138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82</v>
      </c>
      <c r="BK149" s="215">
        <f>ROUND(I149*H149,2)</f>
        <v>0</v>
      </c>
      <c r="BL149" s="16" t="s">
        <v>145</v>
      </c>
      <c r="BM149" s="214" t="s">
        <v>981</v>
      </c>
    </row>
    <row r="150" s="2" customFormat="1">
      <c r="A150" s="37"/>
      <c r="B150" s="38"/>
      <c r="C150" s="39"/>
      <c r="D150" s="216" t="s">
        <v>147</v>
      </c>
      <c r="E150" s="39"/>
      <c r="F150" s="217" t="s">
        <v>982</v>
      </c>
      <c r="G150" s="39"/>
      <c r="H150" s="39"/>
      <c r="I150" s="218"/>
      <c r="J150" s="39"/>
      <c r="K150" s="39"/>
      <c r="L150" s="43"/>
      <c r="M150" s="219"/>
      <c r="N150" s="220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147</v>
      </c>
      <c r="AU150" s="16" t="s">
        <v>84</v>
      </c>
    </row>
    <row r="151" s="13" customFormat="1">
      <c r="A151" s="13"/>
      <c r="B151" s="221"/>
      <c r="C151" s="222"/>
      <c r="D151" s="223" t="s">
        <v>149</v>
      </c>
      <c r="E151" s="222"/>
      <c r="F151" s="225" t="s">
        <v>983</v>
      </c>
      <c r="G151" s="222"/>
      <c r="H151" s="226">
        <v>300</v>
      </c>
      <c r="I151" s="227"/>
      <c r="J151" s="222"/>
      <c r="K151" s="222"/>
      <c r="L151" s="228"/>
      <c r="M151" s="229"/>
      <c r="N151" s="230"/>
      <c r="O151" s="230"/>
      <c r="P151" s="230"/>
      <c r="Q151" s="230"/>
      <c r="R151" s="230"/>
      <c r="S151" s="230"/>
      <c r="T151" s="23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149</v>
      </c>
      <c r="AU151" s="232" t="s">
        <v>84</v>
      </c>
      <c r="AV151" s="13" t="s">
        <v>84</v>
      </c>
      <c r="AW151" s="13" t="s">
        <v>4</v>
      </c>
      <c r="AX151" s="13" t="s">
        <v>82</v>
      </c>
      <c r="AY151" s="232" t="s">
        <v>138</v>
      </c>
    </row>
    <row r="152" s="2" customFormat="1" ht="24.15" customHeight="1">
      <c r="A152" s="37"/>
      <c r="B152" s="38"/>
      <c r="C152" s="203" t="s">
        <v>335</v>
      </c>
      <c r="D152" s="203" t="s">
        <v>140</v>
      </c>
      <c r="E152" s="204" t="s">
        <v>984</v>
      </c>
      <c r="F152" s="205" t="s">
        <v>985</v>
      </c>
      <c r="G152" s="206" t="s">
        <v>143</v>
      </c>
      <c r="H152" s="207">
        <v>3000</v>
      </c>
      <c r="I152" s="208"/>
      <c r="J152" s="209">
        <f>ROUND(I152*H152,2)</f>
        <v>0</v>
      </c>
      <c r="K152" s="205" t="s">
        <v>144</v>
      </c>
      <c r="L152" s="43"/>
      <c r="M152" s="210" t="s">
        <v>19</v>
      </c>
      <c r="N152" s="211" t="s">
        <v>45</v>
      </c>
      <c r="O152" s="83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4" t="s">
        <v>145</v>
      </c>
      <c r="AT152" s="214" t="s">
        <v>140</v>
      </c>
      <c r="AU152" s="214" t="s">
        <v>84</v>
      </c>
      <c r="AY152" s="16" t="s">
        <v>138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6" t="s">
        <v>82</v>
      </c>
      <c r="BK152" s="215">
        <f>ROUND(I152*H152,2)</f>
        <v>0</v>
      </c>
      <c r="BL152" s="16" t="s">
        <v>145</v>
      </c>
      <c r="BM152" s="214" t="s">
        <v>986</v>
      </c>
    </row>
    <row r="153" s="2" customFormat="1">
      <c r="A153" s="37"/>
      <c r="B153" s="38"/>
      <c r="C153" s="39"/>
      <c r="D153" s="216" t="s">
        <v>147</v>
      </c>
      <c r="E153" s="39"/>
      <c r="F153" s="217" t="s">
        <v>987</v>
      </c>
      <c r="G153" s="39"/>
      <c r="H153" s="39"/>
      <c r="I153" s="218"/>
      <c r="J153" s="39"/>
      <c r="K153" s="39"/>
      <c r="L153" s="43"/>
      <c r="M153" s="219"/>
      <c r="N153" s="220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147</v>
      </c>
      <c r="AU153" s="16" t="s">
        <v>84</v>
      </c>
    </row>
    <row r="154" s="12" customFormat="1" ht="22.8" customHeight="1">
      <c r="A154" s="12"/>
      <c r="B154" s="187"/>
      <c r="C154" s="188"/>
      <c r="D154" s="189" t="s">
        <v>73</v>
      </c>
      <c r="E154" s="201" t="s">
        <v>464</v>
      </c>
      <c r="F154" s="201" t="s">
        <v>465</v>
      </c>
      <c r="G154" s="188"/>
      <c r="H154" s="188"/>
      <c r="I154" s="191"/>
      <c r="J154" s="202">
        <f>BK154</f>
        <v>0</v>
      </c>
      <c r="K154" s="188"/>
      <c r="L154" s="193"/>
      <c r="M154" s="194"/>
      <c r="N154" s="195"/>
      <c r="O154" s="195"/>
      <c r="P154" s="196">
        <f>SUM(P155:P156)</f>
        <v>0</v>
      </c>
      <c r="Q154" s="195"/>
      <c r="R154" s="196">
        <f>SUM(R155:R156)</f>
        <v>0</v>
      </c>
      <c r="S154" s="195"/>
      <c r="T154" s="197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98" t="s">
        <v>82</v>
      </c>
      <c r="AT154" s="199" t="s">
        <v>73</v>
      </c>
      <c r="AU154" s="199" t="s">
        <v>82</v>
      </c>
      <c r="AY154" s="198" t="s">
        <v>138</v>
      </c>
      <c r="BK154" s="200">
        <f>SUM(BK155:BK156)</f>
        <v>0</v>
      </c>
    </row>
    <row r="155" s="2" customFormat="1" ht="24.15" customHeight="1">
      <c r="A155" s="37"/>
      <c r="B155" s="38"/>
      <c r="C155" s="203" t="s">
        <v>341</v>
      </c>
      <c r="D155" s="203" t="s">
        <v>140</v>
      </c>
      <c r="E155" s="204" t="s">
        <v>988</v>
      </c>
      <c r="F155" s="205" t="s">
        <v>989</v>
      </c>
      <c r="G155" s="206" t="s">
        <v>332</v>
      </c>
      <c r="H155" s="207">
        <v>14.853</v>
      </c>
      <c r="I155" s="208"/>
      <c r="J155" s="209">
        <f>ROUND(I155*H155,2)</f>
        <v>0</v>
      </c>
      <c r="K155" s="205" t="s">
        <v>144</v>
      </c>
      <c r="L155" s="43"/>
      <c r="M155" s="210" t="s">
        <v>19</v>
      </c>
      <c r="N155" s="211" t="s">
        <v>45</v>
      </c>
      <c r="O155" s="83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4" t="s">
        <v>145</v>
      </c>
      <c r="AT155" s="214" t="s">
        <v>140</v>
      </c>
      <c r="AU155" s="214" t="s">
        <v>84</v>
      </c>
      <c r="AY155" s="16" t="s">
        <v>138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82</v>
      </c>
      <c r="BK155" s="215">
        <f>ROUND(I155*H155,2)</f>
        <v>0</v>
      </c>
      <c r="BL155" s="16" t="s">
        <v>145</v>
      </c>
      <c r="BM155" s="214" t="s">
        <v>990</v>
      </c>
    </row>
    <row r="156" s="2" customFormat="1">
      <c r="A156" s="37"/>
      <c r="B156" s="38"/>
      <c r="C156" s="39"/>
      <c r="D156" s="216" t="s">
        <v>147</v>
      </c>
      <c r="E156" s="39"/>
      <c r="F156" s="217" t="s">
        <v>991</v>
      </c>
      <c r="G156" s="39"/>
      <c r="H156" s="39"/>
      <c r="I156" s="218"/>
      <c r="J156" s="39"/>
      <c r="K156" s="39"/>
      <c r="L156" s="43"/>
      <c r="M156" s="257"/>
      <c r="N156" s="258"/>
      <c r="O156" s="259"/>
      <c r="P156" s="259"/>
      <c r="Q156" s="259"/>
      <c r="R156" s="259"/>
      <c r="S156" s="259"/>
      <c r="T156" s="260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147</v>
      </c>
      <c r="AU156" s="16" t="s">
        <v>84</v>
      </c>
    </row>
    <row r="157" s="2" customFormat="1" ht="6.96" customHeight="1">
      <c r="A157" s="37"/>
      <c r="B157" s="58"/>
      <c r="C157" s="59"/>
      <c r="D157" s="59"/>
      <c r="E157" s="59"/>
      <c r="F157" s="59"/>
      <c r="G157" s="59"/>
      <c r="H157" s="59"/>
      <c r="I157" s="59"/>
      <c r="J157" s="59"/>
      <c r="K157" s="59"/>
      <c r="L157" s="43"/>
      <c r="M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</row>
  </sheetData>
  <sheetProtection sheet="1" autoFilter="0" formatColumns="0" formatRows="0" objects="1" scenarios="1" spinCount="100000" saltValue="NIp6WFWnw71Y6uwdBtdhmwrCScpKOTiv0SCEj0yZm/I/Rn1HG59+ETmDxjNNNWXsIWy/FjMM09cbB9cjziGdLA==" hashValue="nwlu0Xna+pPBZTCv1IqKFuAudCzqT8uaWurFe0qdKe6awNg0wHXjxy+WCWGttvKd6+Mvs/2y6IGtqtnJmYuOFg==" algorithmName="SHA-512" password="CC35"/>
  <autoFilter ref="C81:K156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2_02/111111331"/>
    <hyperlink ref="F88" r:id="rId2" display="https://podminky.urs.cz/item/CS_URS_2022_02/162706111"/>
    <hyperlink ref="F91" r:id="rId3" display="https://podminky.urs.cz/item/CS_URS_2022_02/162706119"/>
    <hyperlink ref="F94" r:id="rId4" display="https://podminky.urs.cz/item/CS_URS_2022_02/167103101"/>
    <hyperlink ref="F97" r:id="rId5" display="https://podminky.urs.cz/item/CS_URS_2022_02/181006112"/>
    <hyperlink ref="F102" r:id="rId6" display="https://podminky.urs.cz/item/CS_URS_2022_02/171206111"/>
    <hyperlink ref="F105" r:id="rId7" display="https://podminky.urs.cz/item/CS_URS_2022_02/181411141"/>
    <hyperlink ref="F109" r:id="rId8" display="https://podminky.urs.cz/item/CS_URS_2022_02/183111213"/>
    <hyperlink ref="F114" r:id="rId9" display="https://podminky.urs.cz/item/CS_URS_2022_02/184102111"/>
    <hyperlink ref="F117" r:id="rId10" display="https://podminky.urs.cz/item/CS_URS_2022_02/183101315"/>
    <hyperlink ref="F122" r:id="rId11" display="https://podminky.urs.cz/item/CS_URS_2022_02/184102114"/>
    <hyperlink ref="F128" r:id="rId12" display="https://podminky.urs.cz/item/CS_URS_2022_02/184215132"/>
    <hyperlink ref="F132" r:id="rId13" display="https://podminky.urs.cz/item/CS_URS_2021_01/184802111"/>
    <hyperlink ref="F134" r:id="rId14" display="https://podminky.urs.cz/item/CS_URS_2022_02/184911311"/>
    <hyperlink ref="F140" r:id="rId15" display="https://podminky.urs.cz/item/CS_URS_2022_02/184911431"/>
    <hyperlink ref="F146" r:id="rId16" display="https://podminky.urs.cz/item/CS_URS_2022_02/185803111"/>
    <hyperlink ref="F148" r:id="rId17" display="https://podminky.urs.cz/item/CS_URS_2022_02/185803211"/>
    <hyperlink ref="F150" r:id="rId18" display="https://podminky.urs.cz/item/CS_URS_2022_02/185804312"/>
    <hyperlink ref="F153" r:id="rId19" display="https://podminky.urs.cz/item/CS_URS_2022_02/111151111"/>
    <hyperlink ref="F156" r:id="rId20" display="https://podminky.urs.cz/item/CS_URS_2022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84</v>
      </c>
    </row>
    <row r="4" s="1" customFormat="1" ht="24.96" customHeight="1">
      <c r="B4" s="19"/>
      <c r="D4" s="129" t="s">
        <v>109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Rekonstrukce školního hřiště u Gymnázia Luďka Pika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110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992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15. 11. 2022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34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35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37</v>
      </c>
      <c r="E23" s="37"/>
      <c r="F23" s="37"/>
      <c r="G23" s="37"/>
      <c r="H23" s="37"/>
      <c r="I23" s="131" t="s">
        <v>26</v>
      </c>
      <c r="J23" s="135" t="s">
        <v>34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38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37"/>
      <c r="B27" s="138"/>
      <c r="C27" s="137"/>
      <c r="D27" s="137"/>
      <c r="E27" s="139" t="s">
        <v>112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40</v>
      </c>
      <c r="E30" s="37"/>
      <c r="F30" s="37"/>
      <c r="G30" s="37"/>
      <c r="H30" s="37"/>
      <c r="I30" s="37"/>
      <c r="J30" s="143">
        <f>ROUND(J87,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42</v>
      </c>
      <c r="G32" s="37"/>
      <c r="H32" s="37"/>
      <c r="I32" s="144" t="s">
        <v>41</v>
      </c>
      <c r="J32" s="144" t="s">
        <v>43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44</v>
      </c>
      <c r="E33" s="131" t="s">
        <v>45</v>
      </c>
      <c r="F33" s="146">
        <f>ROUND((SUM(BE87:BE189)),  2)</f>
        <v>0</v>
      </c>
      <c r="G33" s="37"/>
      <c r="H33" s="37"/>
      <c r="I33" s="147">
        <v>0.20999999999999999</v>
      </c>
      <c r="J33" s="146">
        <f>ROUND(((SUM(BE87:BE189))*I33),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46</v>
      </c>
      <c r="F34" s="146">
        <f>ROUND((SUM(BF87:BF189)),  2)</f>
        <v>0</v>
      </c>
      <c r="G34" s="37"/>
      <c r="H34" s="37"/>
      <c r="I34" s="147">
        <v>0.14999999999999999</v>
      </c>
      <c r="J34" s="146">
        <f>ROUND(((SUM(BF87:BF189))*I34),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47</v>
      </c>
      <c r="F35" s="146">
        <f>ROUND((SUM(BG87:BG189)),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48</v>
      </c>
      <c r="F36" s="146">
        <f>ROUND((SUM(BH87:BH189)),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49</v>
      </c>
      <c r="F37" s="146">
        <f>ROUND((SUM(BI87:BI189)),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50</v>
      </c>
      <c r="E39" s="150"/>
      <c r="F39" s="150"/>
      <c r="G39" s="151" t="s">
        <v>51</v>
      </c>
      <c r="H39" s="152" t="s">
        <v>52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113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Rekonstrukce školního hřiště u Gymnázia Luďka Pika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110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06 - SO 06 Drenáže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>Opavská č.p. 21, 312 17 PLzeň 4</v>
      </c>
      <c r="G52" s="39"/>
      <c r="H52" s="39"/>
      <c r="I52" s="31" t="s">
        <v>23</v>
      </c>
      <c r="J52" s="71" t="str">
        <f>IF(J12="","",J12)</f>
        <v>15. 11. 2022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Gymnázium Luďka Pika</v>
      </c>
      <c r="G54" s="39"/>
      <c r="H54" s="39"/>
      <c r="I54" s="31" t="s">
        <v>33</v>
      </c>
      <c r="J54" s="35" t="str">
        <f>E21</f>
        <v>Ing. Michaela Kaislerová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37</v>
      </c>
      <c r="J55" s="35" t="str">
        <f>E24</f>
        <v>Ing. Michaela Kaislerová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114</v>
      </c>
      <c r="D57" s="161"/>
      <c r="E57" s="161"/>
      <c r="F57" s="161"/>
      <c r="G57" s="161"/>
      <c r="H57" s="161"/>
      <c r="I57" s="161"/>
      <c r="J57" s="162" t="s">
        <v>115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72</v>
      </c>
      <c r="D59" s="39"/>
      <c r="E59" s="39"/>
      <c r="F59" s="39"/>
      <c r="G59" s="39"/>
      <c r="H59" s="39"/>
      <c r="I59" s="39"/>
      <c r="J59" s="101">
        <f>J87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116</v>
      </c>
    </row>
    <row r="60" hidden="1" s="9" customFormat="1" ht="24.96" customHeight="1">
      <c r="A60" s="9"/>
      <c r="B60" s="164"/>
      <c r="C60" s="165"/>
      <c r="D60" s="166" t="s">
        <v>117</v>
      </c>
      <c r="E60" s="167"/>
      <c r="F60" s="167"/>
      <c r="G60" s="167"/>
      <c r="H60" s="167"/>
      <c r="I60" s="167"/>
      <c r="J60" s="168">
        <f>J88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0"/>
      <c r="C61" s="171"/>
      <c r="D61" s="172" t="s">
        <v>118</v>
      </c>
      <c r="E61" s="173"/>
      <c r="F61" s="173"/>
      <c r="G61" s="173"/>
      <c r="H61" s="173"/>
      <c r="I61" s="173"/>
      <c r="J61" s="174">
        <f>J89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0"/>
      <c r="C62" s="171"/>
      <c r="D62" s="172" t="s">
        <v>378</v>
      </c>
      <c r="E62" s="173"/>
      <c r="F62" s="173"/>
      <c r="G62" s="173"/>
      <c r="H62" s="173"/>
      <c r="I62" s="173"/>
      <c r="J62" s="174">
        <f>J125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0"/>
      <c r="C63" s="171"/>
      <c r="D63" s="172" t="s">
        <v>993</v>
      </c>
      <c r="E63" s="173"/>
      <c r="F63" s="173"/>
      <c r="G63" s="173"/>
      <c r="H63" s="173"/>
      <c r="I63" s="173"/>
      <c r="J63" s="174">
        <f>J154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0"/>
      <c r="C64" s="171"/>
      <c r="D64" s="172" t="s">
        <v>379</v>
      </c>
      <c r="E64" s="173"/>
      <c r="F64" s="173"/>
      <c r="G64" s="173"/>
      <c r="H64" s="173"/>
      <c r="I64" s="173"/>
      <c r="J64" s="174">
        <f>J161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0"/>
      <c r="C65" s="171"/>
      <c r="D65" s="172" t="s">
        <v>994</v>
      </c>
      <c r="E65" s="173"/>
      <c r="F65" s="173"/>
      <c r="G65" s="173"/>
      <c r="H65" s="173"/>
      <c r="I65" s="173"/>
      <c r="J65" s="174">
        <f>J166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0"/>
      <c r="C66" s="171"/>
      <c r="D66" s="172" t="s">
        <v>120</v>
      </c>
      <c r="E66" s="173"/>
      <c r="F66" s="173"/>
      <c r="G66" s="173"/>
      <c r="H66" s="173"/>
      <c r="I66" s="173"/>
      <c r="J66" s="174">
        <f>J178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0"/>
      <c r="C67" s="171"/>
      <c r="D67" s="172" t="s">
        <v>381</v>
      </c>
      <c r="E67" s="173"/>
      <c r="F67" s="173"/>
      <c r="G67" s="173"/>
      <c r="H67" s="173"/>
      <c r="I67" s="173"/>
      <c r="J67" s="174">
        <f>J187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/>
    <row r="71" hidden="1"/>
    <row r="72" hidden="1"/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123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59" t="str">
        <f>E7</f>
        <v>Rekonstrukce školního hřiště u Gymnázia Luďka Pika</v>
      </c>
      <c r="F77" s="31"/>
      <c r="G77" s="31"/>
      <c r="H77" s="31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110</v>
      </c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68" t="str">
        <f>E9</f>
        <v>06 - SO 06 Drenáže</v>
      </c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21</v>
      </c>
      <c r="D81" s="39"/>
      <c r="E81" s="39"/>
      <c r="F81" s="26" t="str">
        <f>F12</f>
        <v>Opavská č.p. 21, 312 17 PLzeň 4</v>
      </c>
      <c r="G81" s="39"/>
      <c r="H81" s="39"/>
      <c r="I81" s="31" t="s">
        <v>23</v>
      </c>
      <c r="J81" s="71" t="str">
        <f>IF(J12="","",J12)</f>
        <v>15. 11. 2022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25.65" customHeight="1">
      <c r="A83" s="37"/>
      <c r="B83" s="38"/>
      <c r="C83" s="31" t="s">
        <v>25</v>
      </c>
      <c r="D83" s="39"/>
      <c r="E83" s="39"/>
      <c r="F83" s="26" t="str">
        <f>E15</f>
        <v>Gymnázium Luďka Pika</v>
      </c>
      <c r="G83" s="39"/>
      <c r="H83" s="39"/>
      <c r="I83" s="31" t="s">
        <v>33</v>
      </c>
      <c r="J83" s="35" t="str">
        <f>E21</f>
        <v>Ing. Michaela Kaislerová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25.65" customHeight="1">
      <c r="A84" s="37"/>
      <c r="B84" s="38"/>
      <c r="C84" s="31" t="s">
        <v>31</v>
      </c>
      <c r="D84" s="39"/>
      <c r="E84" s="39"/>
      <c r="F84" s="26" t="str">
        <f>IF(E18="","",E18)</f>
        <v>Vyplň údaj</v>
      </c>
      <c r="G84" s="39"/>
      <c r="H84" s="39"/>
      <c r="I84" s="31" t="s">
        <v>37</v>
      </c>
      <c r="J84" s="35" t="str">
        <f>E24</f>
        <v>Ing. Michaela Kaislerová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0.32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1" customFormat="1" ht="29.28" customHeight="1">
      <c r="A86" s="176"/>
      <c r="B86" s="177"/>
      <c r="C86" s="178" t="s">
        <v>124</v>
      </c>
      <c r="D86" s="179" t="s">
        <v>59</v>
      </c>
      <c r="E86" s="179" t="s">
        <v>55</v>
      </c>
      <c r="F86" s="179" t="s">
        <v>56</v>
      </c>
      <c r="G86" s="179" t="s">
        <v>125</v>
      </c>
      <c r="H86" s="179" t="s">
        <v>126</v>
      </c>
      <c r="I86" s="179" t="s">
        <v>127</v>
      </c>
      <c r="J86" s="179" t="s">
        <v>115</v>
      </c>
      <c r="K86" s="180" t="s">
        <v>128</v>
      </c>
      <c r="L86" s="181"/>
      <c r="M86" s="91" t="s">
        <v>19</v>
      </c>
      <c r="N86" s="92" t="s">
        <v>44</v>
      </c>
      <c r="O86" s="92" t="s">
        <v>129</v>
      </c>
      <c r="P86" s="92" t="s">
        <v>130</v>
      </c>
      <c r="Q86" s="92" t="s">
        <v>131</v>
      </c>
      <c r="R86" s="92" t="s">
        <v>132</v>
      </c>
      <c r="S86" s="92" t="s">
        <v>133</v>
      </c>
      <c r="T86" s="93" t="s">
        <v>134</v>
      </c>
      <c r="U86" s="176"/>
      <c r="V86" s="176"/>
      <c r="W86" s="176"/>
      <c r="X86" s="176"/>
      <c r="Y86" s="176"/>
      <c r="Z86" s="176"/>
      <c r="AA86" s="176"/>
      <c r="AB86" s="176"/>
      <c r="AC86" s="176"/>
      <c r="AD86" s="176"/>
      <c r="AE86" s="176"/>
    </row>
    <row r="87" s="2" customFormat="1" ht="22.8" customHeight="1">
      <c r="A87" s="37"/>
      <c r="B87" s="38"/>
      <c r="C87" s="98" t="s">
        <v>135</v>
      </c>
      <c r="D87" s="39"/>
      <c r="E87" s="39"/>
      <c r="F87" s="39"/>
      <c r="G87" s="39"/>
      <c r="H87" s="39"/>
      <c r="I87" s="39"/>
      <c r="J87" s="182">
        <f>BK87</f>
        <v>0</v>
      </c>
      <c r="K87" s="39"/>
      <c r="L87" s="43"/>
      <c r="M87" s="94"/>
      <c r="N87" s="183"/>
      <c r="O87" s="95"/>
      <c r="P87" s="184">
        <f>P88</f>
        <v>0</v>
      </c>
      <c r="Q87" s="95"/>
      <c r="R87" s="184">
        <f>R88</f>
        <v>147.92810581000001</v>
      </c>
      <c r="S87" s="95"/>
      <c r="T87" s="185">
        <f>T88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73</v>
      </c>
      <c r="AU87" s="16" t="s">
        <v>116</v>
      </c>
      <c r="BK87" s="186">
        <f>BK88</f>
        <v>0</v>
      </c>
    </row>
    <row r="88" s="12" customFormat="1" ht="25.92" customHeight="1">
      <c r="A88" s="12"/>
      <c r="B88" s="187"/>
      <c r="C88" s="188"/>
      <c r="D88" s="189" t="s">
        <v>73</v>
      </c>
      <c r="E88" s="190" t="s">
        <v>136</v>
      </c>
      <c r="F88" s="190" t="s">
        <v>137</v>
      </c>
      <c r="G88" s="188"/>
      <c r="H88" s="188"/>
      <c r="I88" s="191"/>
      <c r="J88" s="192">
        <f>BK88</f>
        <v>0</v>
      </c>
      <c r="K88" s="188"/>
      <c r="L88" s="193"/>
      <c r="M88" s="194"/>
      <c r="N88" s="195"/>
      <c r="O88" s="195"/>
      <c r="P88" s="196">
        <f>P89+P125+P154+P161+P166+P178+P187</f>
        <v>0</v>
      </c>
      <c r="Q88" s="195"/>
      <c r="R88" s="196">
        <f>R89+R125+R154+R161+R166+R178+R187</f>
        <v>147.92810581000001</v>
      </c>
      <c r="S88" s="195"/>
      <c r="T88" s="197">
        <f>T89+T125+T154+T161+T166+T178+T187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8" t="s">
        <v>82</v>
      </c>
      <c r="AT88" s="199" t="s">
        <v>73</v>
      </c>
      <c r="AU88" s="199" t="s">
        <v>74</v>
      </c>
      <c r="AY88" s="198" t="s">
        <v>138</v>
      </c>
      <c r="BK88" s="200">
        <f>BK89+BK125+BK154+BK161+BK166+BK178+BK187</f>
        <v>0</v>
      </c>
    </row>
    <row r="89" s="12" customFormat="1" ht="22.8" customHeight="1">
      <c r="A89" s="12"/>
      <c r="B89" s="187"/>
      <c r="C89" s="188"/>
      <c r="D89" s="189" t="s">
        <v>73</v>
      </c>
      <c r="E89" s="201" t="s">
        <v>82</v>
      </c>
      <c r="F89" s="201" t="s">
        <v>139</v>
      </c>
      <c r="G89" s="188"/>
      <c r="H89" s="188"/>
      <c r="I89" s="191"/>
      <c r="J89" s="202">
        <f>BK89</f>
        <v>0</v>
      </c>
      <c r="K89" s="188"/>
      <c r="L89" s="193"/>
      <c r="M89" s="194"/>
      <c r="N89" s="195"/>
      <c r="O89" s="195"/>
      <c r="P89" s="196">
        <f>SUM(P90:P124)</f>
        <v>0</v>
      </c>
      <c r="Q89" s="195"/>
      <c r="R89" s="196">
        <f>SUM(R90:R124)</f>
        <v>0</v>
      </c>
      <c r="S89" s="195"/>
      <c r="T89" s="197">
        <f>SUM(T90:T124)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8" t="s">
        <v>82</v>
      </c>
      <c r="AT89" s="199" t="s">
        <v>73</v>
      </c>
      <c r="AU89" s="199" t="s">
        <v>82</v>
      </c>
      <c r="AY89" s="198" t="s">
        <v>138</v>
      </c>
      <c r="BK89" s="200">
        <f>SUM(BK90:BK124)</f>
        <v>0</v>
      </c>
    </row>
    <row r="90" s="2" customFormat="1" ht="66.75" customHeight="1">
      <c r="A90" s="37"/>
      <c r="B90" s="38"/>
      <c r="C90" s="203" t="s">
        <v>82</v>
      </c>
      <c r="D90" s="203" t="s">
        <v>140</v>
      </c>
      <c r="E90" s="204" t="s">
        <v>995</v>
      </c>
      <c r="F90" s="205" t="s">
        <v>996</v>
      </c>
      <c r="G90" s="206" t="s">
        <v>228</v>
      </c>
      <c r="H90" s="207">
        <v>599</v>
      </c>
      <c r="I90" s="208"/>
      <c r="J90" s="209">
        <f>ROUND(I90*H90,2)</f>
        <v>0</v>
      </c>
      <c r="K90" s="205" t="s">
        <v>144</v>
      </c>
      <c r="L90" s="43"/>
      <c r="M90" s="210" t="s">
        <v>19</v>
      </c>
      <c r="N90" s="211" t="s">
        <v>45</v>
      </c>
      <c r="O90" s="83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4" t="s">
        <v>145</v>
      </c>
      <c r="AT90" s="214" t="s">
        <v>140</v>
      </c>
      <c r="AU90" s="214" t="s">
        <v>84</v>
      </c>
      <c r="AY90" s="16" t="s">
        <v>138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6" t="s">
        <v>82</v>
      </c>
      <c r="BK90" s="215">
        <f>ROUND(I90*H90,2)</f>
        <v>0</v>
      </c>
      <c r="BL90" s="16" t="s">
        <v>145</v>
      </c>
      <c r="BM90" s="214" t="s">
        <v>997</v>
      </c>
    </row>
    <row r="91" s="2" customFormat="1">
      <c r="A91" s="37"/>
      <c r="B91" s="38"/>
      <c r="C91" s="39"/>
      <c r="D91" s="216" t="s">
        <v>147</v>
      </c>
      <c r="E91" s="39"/>
      <c r="F91" s="217" t="s">
        <v>998</v>
      </c>
      <c r="G91" s="39"/>
      <c r="H91" s="39"/>
      <c r="I91" s="218"/>
      <c r="J91" s="39"/>
      <c r="K91" s="39"/>
      <c r="L91" s="43"/>
      <c r="M91" s="219"/>
      <c r="N91" s="220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147</v>
      </c>
      <c r="AU91" s="16" t="s">
        <v>84</v>
      </c>
    </row>
    <row r="92" s="13" customFormat="1">
      <c r="A92" s="13"/>
      <c r="B92" s="221"/>
      <c r="C92" s="222"/>
      <c r="D92" s="223" t="s">
        <v>149</v>
      </c>
      <c r="E92" s="224" t="s">
        <v>19</v>
      </c>
      <c r="F92" s="225" t="s">
        <v>999</v>
      </c>
      <c r="G92" s="222"/>
      <c r="H92" s="226">
        <v>363.5</v>
      </c>
      <c r="I92" s="227"/>
      <c r="J92" s="222"/>
      <c r="K92" s="222"/>
      <c r="L92" s="228"/>
      <c r="M92" s="229"/>
      <c r="N92" s="230"/>
      <c r="O92" s="230"/>
      <c r="P92" s="230"/>
      <c r="Q92" s="230"/>
      <c r="R92" s="230"/>
      <c r="S92" s="230"/>
      <c r="T92" s="23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2" t="s">
        <v>149</v>
      </c>
      <c r="AU92" s="232" t="s">
        <v>84</v>
      </c>
      <c r="AV92" s="13" t="s">
        <v>84</v>
      </c>
      <c r="AW92" s="13" t="s">
        <v>36</v>
      </c>
      <c r="AX92" s="13" t="s">
        <v>74</v>
      </c>
      <c r="AY92" s="232" t="s">
        <v>138</v>
      </c>
    </row>
    <row r="93" s="13" customFormat="1">
      <c r="A93" s="13"/>
      <c r="B93" s="221"/>
      <c r="C93" s="222"/>
      <c r="D93" s="223" t="s">
        <v>149</v>
      </c>
      <c r="E93" s="224" t="s">
        <v>19</v>
      </c>
      <c r="F93" s="225" t="s">
        <v>1000</v>
      </c>
      <c r="G93" s="222"/>
      <c r="H93" s="226">
        <v>154</v>
      </c>
      <c r="I93" s="227"/>
      <c r="J93" s="222"/>
      <c r="K93" s="222"/>
      <c r="L93" s="228"/>
      <c r="M93" s="229"/>
      <c r="N93" s="230"/>
      <c r="O93" s="230"/>
      <c r="P93" s="230"/>
      <c r="Q93" s="230"/>
      <c r="R93" s="230"/>
      <c r="S93" s="230"/>
      <c r="T93" s="23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2" t="s">
        <v>149</v>
      </c>
      <c r="AU93" s="232" t="s">
        <v>84</v>
      </c>
      <c r="AV93" s="13" t="s">
        <v>84</v>
      </c>
      <c r="AW93" s="13" t="s">
        <v>36</v>
      </c>
      <c r="AX93" s="13" t="s">
        <v>74</v>
      </c>
      <c r="AY93" s="232" t="s">
        <v>138</v>
      </c>
    </row>
    <row r="94" s="13" customFormat="1">
      <c r="A94" s="13"/>
      <c r="B94" s="221"/>
      <c r="C94" s="222"/>
      <c r="D94" s="223" t="s">
        <v>149</v>
      </c>
      <c r="E94" s="224" t="s">
        <v>19</v>
      </c>
      <c r="F94" s="225" t="s">
        <v>1001</v>
      </c>
      <c r="G94" s="222"/>
      <c r="H94" s="226">
        <v>81.5</v>
      </c>
      <c r="I94" s="227"/>
      <c r="J94" s="222"/>
      <c r="K94" s="222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149</v>
      </c>
      <c r="AU94" s="232" t="s">
        <v>84</v>
      </c>
      <c r="AV94" s="13" t="s">
        <v>84</v>
      </c>
      <c r="AW94" s="13" t="s">
        <v>36</v>
      </c>
      <c r="AX94" s="13" t="s">
        <v>74</v>
      </c>
      <c r="AY94" s="232" t="s">
        <v>138</v>
      </c>
    </row>
    <row r="95" s="2" customFormat="1" ht="49.05" customHeight="1">
      <c r="A95" s="37"/>
      <c r="B95" s="38"/>
      <c r="C95" s="203" t="s">
        <v>84</v>
      </c>
      <c r="D95" s="203" t="s">
        <v>140</v>
      </c>
      <c r="E95" s="204" t="s">
        <v>1002</v>
      </c>
      <c r="F95" s="205" t="s">
        <v>1003</v>
      </c>
      <c r="G95" s="206" t="s">
        <v>220</v>
      </c>
      <c r="H95" s="207">
        <v>142.5</v>
      </c>
      <c r="I95" s="208"/>
      <c r="J95" s="209">
        <f>ROUND(I95*H95,2)</f>
        <v>0</v>
      </c>
      <c r="K95" s="205" t="s">
        <v>144</v>
      </c>
      <c r="L95" s="43"/>
      <c r="M95" s="210" t="s">
        <v>19</v>
      </c>
      <c r="N95" s="211" t="s">
        <v>45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145</v>
      </c>
      <c r="AT95" s="214" t="s">
        <v>140</v>
      </c>
      <c r="AU95" s="214" t="s">
        <v>84</v>
      </c>
      <c r="AY95" s="16" t="s">
        <v>138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82</v>
      </c>
      <c r="BK95" s="215">
        <f>ROUND(I95*H95,2)</f>
        <v>0</v>
      </c>
      <c r="BL95" s="16" t="s">
        <v>145</v>
      </c>
      <c r="BM95" s="214" t="s">
        <v>1004</v>
      </c>
    </row>
    <row r="96" s="2" customFormat="1">
      <c r="A96" s="37"/>
      <c r="B96" s="38"/>
      <c r="C96" s="39"/>
      <c r="D96" s="216" t="s">
        <v>147</v>
      </c>
      <c r="E96" s="39"/>
      <c r="F96" s="217" t="s">
        <v>1005</v>
      </c>
      <c r="G96" s="39"/>
      <c r="H96" s="39"/>
      <c r="I96" s="218"/>
      <c r="J96" s="39"/>
      <c r="K96" s="39"/>
      <c r="L96" s="43"/>
      <c r="M96" s="219"/>
      <c r="N96" s="220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147</v>
      </c>
      <c r="AU96" s="16" t="s">
        <v>84</v>
      </c>
    </row>
    <row r="97" s="13" customFormat="1">
      <c r="A97" s="13"/>
      <c r="B97" s="221"/>
      <c r="C97" s="222"/>
      <c r="D97" s="223" t="s">
        <v>149</v>
      </c>
      <c r="E97" s="224" t="s">
        <v>19</v>
      </c>
      <c r="F97" s="225" t="s">
        <v>1006</v>
      </c>
      <c r="G97" s="222"/>
      <c r="H97" s="226">
        <v>112.5</v>
      </c>
      <c r="I97" s="227"/>
      <c r="J97" s="222"/>
      <c r="K97" s="222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149</v>
      </c>
      <c r="AU97" s="232" t="s">
        <v>84</v>
      </c>
      <c r="AV97" s="13" t="s">
        <v>84</v>
      </c>
      <c r="AW97" s="13" t="s">
        <v>36</v>
      </c>
      <c r="AX97" s="13" t="s">
        <v>74</v>
      </c>
      <c r="AY97" s="232" t="s">
        <v>138</v>
      </c>
    </row>
    <row r="98" s="13" customFormat="1">
      <c r="A98" s="13"/>
      <c r="B98" s="221"/>
      <c r="C98" s="222"/>
      <c r="D98" s="223" t="s">
        <v>149</v>
      </c>
      <c r="E98" s="224" t="s">
        <v>19</v>
      </c>
      <c r="F98" s="225" t="s">
        <v>1007</v>
      </c>
      <c r="G98" s="222"/>
      <c r="H98" s="226">
        <v>30</v>
      </c>
      <c r="I98" s="227"/>
      <c r="J98" s="222"/>
      <c r="K98" s="222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149</v>
      </c>
      <c r="AU98" s="232" t="s">
        <v>84</v>
      </c>
      <c r="AV98" s="13" t="s">
        <v>84</v>
      </c>
      <c r="AW98" s="13" t="s">
        <v>36</v>
      </c>
      <c r="AX98" s="13" t="s">
        <v>74</v>
      </c>
      <c r="AY98" s="232" t="s">
        <v>138</v>
      </c>
    </row>
    <row r="99" s="2" customFormat="1" ht="33" customHeight="1">
      <c r="A99" s="37"/>
      <c r="B99" s="38"/>
      <c r="C99" s="203" t="s">
        <v>156</v>
      </c>
      <c r="D99" s="203" t="s">
        <v>140</v>
      </c>
      <c r="E99" s="204" t="s">
        <v>1008</v>
      </c>
      <c r="F99" s="205" t="s">
        <v>1009</v>
      </c>
      <c r="G99" s="206" t="s">
        <v>220</v>
      </c>
      <c r="H99" s="207">
        <v>100.5</v>
      </c>
      <c r="I99" s="208"/>
      <c r="J99" s="209">
        <f>ROUND(I99*H99,2)</f>
        <v>0</v>
      </c>
      <c r="K99" s="205" t="s">
        <v>144</v>
      </c>
      <c r="L99" s="43"/>
      <c r="M99" s="210" t="s">
        <v>19</v>
      </c>
      <c r="N99" s="211" t="s">
        <v>45</v>
      </c>
      <c r="O99" s="83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4" t="s">
        <v>145</v>
      </c>
      <c r="AT99" s="214" t="s">
        <v>140</v>
      </c>
      <c r="AU99" s="214" t="s">
        <v>84</v>
      </c>
      <c r="AY99" s="16" t="s">
        <v>138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6" t="s">
        <v>82</v>
      </c>
      <c r="BK99" s="215">
        <f>ROUND(I99*H99,2)</f>
        <v>0</v>
      </c>
      <c r="BL99" s="16" t="s">
        <v>145</v>
      </c>
      <c r="BM99" s="214" t="s">
        <v>1010</v>
      </c>
    </row>
    <row r="100" s="2" customFormat="1">
      <c r="A100" s="37"/>
      <c r="B100" s="38"/>
      <c r="C100" s="39"/>
      <c r="D100" s="216" t="s">
        <v>147</v>
      </c>
      <c r="E100" s="39"/>
      <c r="F100" s="217" t="s">
        <v>1011</v>
      </c>
      <c r="G100" s="39"/>
      <c r="H100" s="39"/>
      <c r="I100" s="218"/>
      <c r="J100" s="39"/>
      <c r="K100" s="39"/>
      <c r="L100" s="43"/>
      <c r="M100" s="219"/>
      <c r="N100" s="220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147</v>
      </c>
      <c r="AU100" s="16" t="s">
        <v>84</v>
      </c>
    </row>
    <row r="101" s="13" customFormat="1">
      <c r="A101" s="13"/>
      <c r="B101" s="221"/>
      <c r="C101" s="222"/>
      <c r="D101" s="223" t="s">
        <v>149</v>
      </c>
      <c r="E101" s="224" t="s">
        <v>19</v>
      </c>
      <c r="F101" s="225" t="s">
        <v>1012</v>
      </c>
      <c r="G101" s="222"/>
      <c r="H101" s="226">
        <v>1.5</v>
      </c>
      <c r="I101" s="227"/>
      <c r="J101" s="222"/>
      <c r="K101" s="222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149</v>
      </c>
      <c r="AU101" s="232" t="s">
        <v>84</v>
      </c>
      <c r="AV101" s="13" t="s">
        <v>84</v>
      </c>
      <c r="AW101" s="13" t="s">
        <v>36</v>
      </c>
      <c r="AX101" s="13" t="s">
        <v>74</v>
      </c>
      <c r="AY101" s="232" t="s">
        <v>138</v>
      </c>
    </row>
    <row r="102" s="13" customFormat="1">
      <c r="A102" s="13"/>
      <c r="B102" s="221"/>
      <c r="C102" s="222"/>
      <c r="D102" s="223" t="s">
        <v>149</v>
      </c>
      <c r="E102" s="224" t="s">
        <v>19</v>
      </c>
      <c r="F102" s="225" t="s">
        <v>1013</v>
      </c>
      <c r="G102" s="222"/>
      <c r="H102" s="226">
        <v>60</v>
      </c>
      <c r="I102" s="227"/>
      <c r="J102" s="222"/>
      <c r="K102" s="222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149</v>
      </c>
      <c r="AU102" s="232" t="s">
        <v>84</v>
      </c>
      <c r="AV102" s="13" t="s">
        <v>84</v>
      </c>
      <c r="AW102" s="13" t="s">
        <v>36</v>
      </c>
      <c r="AX102" s="13" t="s">
        <v>74</v>
      </c>
      <c r="AY102" s="232" t="s">
        <v>138</v>
      </c>
    </row>
    <row r="103" s="13" customFormat="1">
      <c r="A103" s="13"/>
      <c r="B103" s="221"/>
      <c r="C103" s="222"/>
      <c r="D103" s="223" t="s">
        <v>149</v>
      </c>
      <c r="E103" s="224" t="s">
        <v>19</v>
      </c>
      <c r="F103" s="225" t="s">
        <v>1014</v>
      </c>
      <c r="G103" s="222"/>
      <c r="H103" s="226">
        <v>39</v>
      </c>
      <c r="I103" s="227"/>
      <c r="J103" s="222"/>
      <c r="K103" s="222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149</v>
      </c>
      <c r="AU103" s="232" t="s">
        <v>84</v>
      </c>
      <c r="AV103" s="13" t="s">
        <v>84</v>
      </c>
      <c r="AW103" s="13" t="s">
        <v>36</v>
      </c>
      <c r="AX103" s="13" t="s">
        <v>74</v>
      </c>
      <c r="AY103" s="232" t="s">
        <v>138</v>
      </c>
    </row>
    <row r="104" s="2" customFormat="1" ht="62.7" customHeight="1">
      <c r="A104" s="37"/>
      <c r="B104" s="38"/>
      <c r="C104" s="203" t="s">
        <v>145</v>
      </c>
      <c r="D104" s="203" t="s">
        <v>140</v>
      </c>
      <c r="E104" s="204" t="s">
        <v>251</v>
      </c>
      <c r="F104" s="205" t="s">
        <v>252</v>
      </c>
      <c r="G104" s="206" t="s">
        <v>220</v>
      </c>
      <c r="H104" s="207">
        <v>211.613</v>
      </c>
      <c r="I104" s="208"/>
      <c r="J104" s="209">
        <f>ROUND(I104*H104,2)</f>
        <v>0</v>
      </c>
      <c r="K104" s="205" t="s">
        <v>144</v>
      </c>
      <c r="L104" s="43"/>
      <c r="M104" s="210" t="s">
        <v>19</v>
      </c>
      <c r="N104" s="211" t="s">
        <v>45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145</v>
      </c>
      <c r="AT104" s="214" t="s">
        <v>140</v>
      </c>
      <c r="AU104" s="214" t="s">
        <v>84</v>
      </c>
      <c r="AY104" s="16" t="s">
        <v>138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82</v>
      </c>
      <c r="BK104" s="215">
        <f>ROUND(I104*H104,2)</f>
        <v>0</v>
      </c>
      <c r="BL104" s="16" t="s">
        <v>145</v>
      </c>
      <c r="BM104" s="214" t="s">
        <v>1015</v>
      </c>
    </row>
    <row r="105" s="2" customFormat="1">
      <c r="A105" s="37"/>
      <c r="B105" s="38"/>
      <c r="C105" s="39"/>
      <c r="D105" s="216" t="s">
        <v>147</v>
      </c>
      <c r="E105" s="39"/>
      <c r="F105" s="217" t="s">
        <v>254</v>
      </c>
      <c r="G105" s="39"/>
      <c r="H105" s="39"/>
      <c r="I105" s="218"/>
      <c r="J105" s="39"/>
      <c r="K105" s="39"/>
      <c r="L105" s="43"/>
      <c r="M105" s="219"/>
      <c r="N105" s="220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147</v>
      </c>
      <c r="AU105" s="16" t="s">
        <v>84</v>
      </c>
    </row>
    <row r="106" s="13" customFormat="1">
      <c r="A106" s="13"/>
      <c r="B106" s="221"/>
      <c r="C106" s="222"/>
      <c r="D106" s="223" t="s">
        <v>149</v>
      </c>
      <c r="E106" s="224" t="s">
        <v>19</v>
      </c>
      <c r="F106" s="225" t="s">
        <v>1016</v>
      </c>
      <c r="G106" s="222"/>
      <c r="H106" s="226">
        <v>0.188</v>
      </c>
      <c r="I106" s="227"/>
      <c r="J106" s="222"/>
      <c r="K106" s="222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149</v>
      </c>
      <c r="AU106" s="232" t="s">
        <v>84</v>
      </c>
      <c r="AV106" s="13" t="s">
        <v>84</v>
      </c>
      <c r="AW106" s="13" t="s">
        <v>36</v>
      </c>
      <c r="AX106" s="13" t="s">
        <v>74</v>
      </c>
      <c r="AY106" s="232" t="s">
        <v>138</v>
      </c>
    </row>
    <row r="107" s="13" customFormat="1">
      <c r="A107" s="13"/>
      <c r="B107" s="221"/>
      <c r="C107" s="222"/>
      <c r="D107" s="223" t="s">
        <v>149</v>
      </c>
      <c r="E107" s="224" t="s">
        <v>19</v>
      </c>
      <c r="F107" s="225" t="s">
        <v>1017</v>
      </c>
      <c r="G107" s="222"/>
      <c r="H107" s="226">
        <v>89.849999999999994</v>
      </c>
      <c r="I107" s="227"/>
      <c r="J107" s="222"/>
      <c r="K107" s="222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149</v>
      </c>
      <c r="AU107" s="232" t="s">
        <v>84</v>
      </c>
      <c r="AV107" s="13" t="s">
        <v>84</v>
      </c>
      <c r="AW107" s="13" t="s">
        <v>36</v>
      </c>
      <c r="AX107" s="13" t="s">
        <v>74</v>
      </c>
      <c r="AY107" s="232" t="s">
        <v>138</v>
      </c>
    </row>
    <row r="108" s="13" customFormat="1">
      <c r="A108" s="13"/>
      <c r="B108" s="221"/>
      <c r="C108" s="222"/>
      <c r="D108" s="223" t="s">
        <v>149</v>
      </c>
      <c r="E108" s="224" t="s">
        <v>19</v>
      </c>
      <c r="F108" s="225" t="s">
        <v>1018</v>
      </c>
      <c r="G108" s="222"/>
      <c r="H108" s="226">
        <v>21</v>
      </c>
      <c r="I108" s="227"/>
      <c r="J108" s="222"/>
      <c r="K108" s="222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149</v>
      </c>
      <c r="AU108" s="232" t="s">
        <v>84</v>
      </c>
      <c r="AV108" s="13" t="s">
        <v>84</v>
      </c>
      <c r="AW108" s="13" t="s">
        <v>36</v>
      </c>
      <c r="AX108" s="13" t="s">
        <v>74</v>
      </c>
      <c r="AY108" s="232" t="s">
        <v>138</v>
      </c>
    </row>
    <row r="109" s="13" customFormat="1">
      <c r="A109" s="13"/>
      <c r="B109" s="221"/>
      <c r="C109" s="222"/>
      <c r="D109" s="223" t="s">
        <v>149</v>
      </c>
      <c r="E109" s="224" t="s">
        <v>19</v>
      </c>
      <c r="F109" s="225" t="s">
        <v>1019</v>
      </c>
      <c r="G109" s="222"/>
      <c r="H109" s="226">
        <v>5.5750000000000002</v>
      </c>
      <c r="I109" s="227"/>
      <c r="J109" s="222"/>
      <c r="K109" s="222"/>
      <c r="L109" s="228"/>
      <c r="M109" s="229"/>
      <c r="N109" s="230"/>
      <c r="O109" s="230"/>
      <c r="P109" s="230"/>
      <c r="Q109" s="230"/>
      <c r="R109" s="230"/>
      <c r="S109" s="230"/>
      <c r="T109" s="23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2" t="s">
        <v>149</v>
      </c>
      <c r="AU109" s="232" t="s">
        <v>84</v>
      </c>
      <c r="AV109" s="13" t="s">
        <v>84</v>
      </c>
      <c r="AW109" s="13" t="s">
        <v>36</v>
      </c>
      <c r="AX109" s="13" t="s">
        <v>74</v>
      </c>
      <c r="AY109" s="232" t="s">
        <v>138</v>
      </c>
    </row>
    <row r="110" s="13" customFormat="1">
      <c r="A110" s="13"/>
      <c r="B110" s="221"/>
      <c r="C110" s="222"/>
      <c r="D110" s="223" t="s">
        <v>149</v>
      </c>
      <c r="E110" s="224" t="s">
        <v>19</v>
      </c>
      <c r="F110" s="225" t="s">
        <v>1020</v>
      </c>
      <c r="G110" s="222"/>
      <c r="H110" s="226">
        <v>95</v>
      </c>
      <c r="I110" s="227"/>
      <c r="J110" s="222"/>
      <c r="K110" s="222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149</v>
      </c>
      <c r="AU110" s="232" t="s">
        <v>84</v>
      </c>
      <c r="AV110" s="13" t="s">
        <v>84</v>
      </c>
      <c r="AW110" s="13" t="s">
        <v>36</v>
      </c>
      <c r="AX110" s="13" t="s">
        <v>74</v>
      </c>
      <c r="AY110" s="232" t="s">
        <v>138</v>
      </c>
    </row>
    <row r="111" s="2" customFormat="1" ht="44.25" customHeight="1">
      <c r="A111" s="37"/>
      <c r="B111" s="38"/>
      <c r="C111" s="203" t="s">
        <v>165</v>
      </c>
      <c r="D111" s="203" t="s">
        <v>140</v>
      </c>
      <c r="E111" s="204" t="s">
        <v>1021</v>
      </c>
      <c r="F111" s="205" t="s">
        <v>1022</v>
      </c>
      <c r="G111" s="206" t="s">
        <v>220</v>
      </c>
      <c r="H111" s="207">
        <v>47.5</v>
      </c>
      <c r="I111" s="208"/>
      <c r="J111" s="209">
        <f>ROUND(I111*H111,2)</f>
        <v>0</v>
      </c>
      <c r="K111" s="205" t="s">
        <v>144</v>
      </c>
      <c r="L111" s="43"/>
      <c r="M111" s="210" t="s">
        <v>19</v>
      </c>
      <c r="N111" s="211" t="s">
        <v>45</v>
      </c>
      <c r="O111" s="83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4" t="s">
        <v>145</v>
      </c>
      <c r="AT111" s="214" t="s">
        <v>140</v>
      </c>
      <c r="AU111" s="214" t="s">
        <v>84</v>
      </c>
      <c r="AY111" s="16" t="s">
        <v>138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6" t="s">
        <v>82</v>
      </c>
      <c r="BK111" s="215">
        <f>ROUND(I111*H111,2)</f>
        <v>0</v>
      </c>
      <c r="BL111" s="16" t="s">
        <v>145</v>
      </c>
      <c r="BM111" s="214" t="s">
        <v>1023</v>
      </c>
    </row>
    <row r="112" s="2" customFormat="1">
      <c r="A112" s="37"/>
      <c r="B112" s="38"/>
      <c r="C112" s="39"/>
      <c r="D112" s="216" t="s">
        <v>147</v>
      </c>
      <c r="E112" s="39"/>
      <c r="F112" s="217" t="s">
        <v>1024</v>
      </c>
      <c r="G112" s="39"/>
      <c r="H112" s="39"/>
      <c r="I112" s="218"/>
      <c r="J112" s="39"/>
      <c r="K112" s="39"/>
      <c r="L112" s="43"/>
      <c r="M112" s="219"/>
      <c r="N112" s="220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147</v>
      </c>
      <c r="AU112" s="16" t="s">
        <v>84</v>
      </c>
    </row>
    <row r="113" s="13" customFormat="1">
      <c r="A113" s="13"/>
      <c r="B113" s="221"/>
      <c r="C113" s="222"/>
      <c r="D113" s="223" t="s">
        <v>149</v>
      </c>
      <c r="E113" s="224" t="s">
        <v>19</v>
      </c>
      <c r="F113" s="225" t="s">
        <v>1025</v>
      </c>
      <c r="G113" s="222"/>
      <c r="H113" s="226">
        <v>142.5</v>
      </c>
      <c r="I113" s="227"/>
      <c r="J113" s="222"/>
      <c r="K113" s="222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149</v>
      </c>
      <c r="AU113" s="232" t="s">
        <v>84</v>
      </c>
      <c r="AV113" s="13" t="s">
        <v>84</v>
      </c>
      <c r="AW113" s="13" t="s">
        <v>36</v>
      </c>
      <c r="AX113" s="13" t="s">
        <v>74</v>
      </c>
      <c r="AY113" s="232" t="s">
        <v>138</v>
      </c>
    </row>
    <row r="114" s="13" customFormat="1">
      <c r="A114" s="13"/>
      <c r="B114" s="221"/>
      <c r="C114" s="222"/>
      <c r="D114" s="223" t="s">
        <v>149</v>
      </c>
      <c r="E114" s="224" t="s">
        <v>19</v>
      </c>
      <c r="F114" s="225" t="s">
        <v>1026</v>
      </c>
      <c r="G114" s="222"/>
      <c r="H114" s="226">
        <v>-95</v>
      </c>
      <c r="I114" s="227"/>
      <c r="J114" s="222"/>
      <c r="K114" s="222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149</v>
      </c>
      <c r="AU114" s="232" t="s">
        <v>84</v>
      </c>
      <c r="AV114" s="13" t="s">
        <v>84</v>
      </c>
      <c r="AW114" s="13" t="s">
        <v>36</v>
      </c>
      <c r="AX114" s="13" t="s">
        <v>74</v>
      </c>
      <c r="AY114" s="232" t="s">
        <v>138</v>
      </c>
    </row>
    <row r="115" s="2" customFormat="1" ht="37.8" customHeight="1">
      <c r="A115" s="37"/>
      <c r="B115" s="38"/>
      <c r="C115" s="203" t="s">
        <v>170</v>
      </c>
      <c r="D115" s="203" t="s">
        <v>140</v>
      </c>
      <c r="E115" s="204" t="s">
        <v>1027</v>
      </c>
      <c r="F115" s="205" t="s">
        <v>1028</v>
      </c>
      <c r="G115" s="206" t="s">
        <v>228</v>
      </c>
      <c r="H115" s="207">
        <v>599</v>
      </c>
      <c r="I115" s="208"/>
      <c r="J115" s="209">
        <f>ROUND(I115*H115,2)</f>
        <v>0</v>
      </c>
      <c r="K115" s="205" t="s">
        <v>144</v>
      </c>
      <c r="L115" s="43"/>
      <c r="M115" s="210" t="s">
        <v>19</v>
      </c>
      <c r="N115" s="211" t="s">
        <v>45</v>
      </c>
      <c r="O115" s="83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4" t="s">
        <v>145</v>
      </c>
      <c r="AT115" s="214" t="s">
        <v>140</v>
      </c>
      <c r="AU115" s="214" t="s">
        <v>84</v>
      </c>
      <c r="AY115" s="16" t="s">
        <v>138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6" t="s">
        <v>82</v>
      </c>
      <c r="BK115" s="215">
        <f>ROUND(I115*H115,2)</f>
        <v>0</v>
      </c>
      <c r="BL115" s="16" t="s">
        <v>145</v>
      </c>
      <c r="BM115" s="214" t="s">
        <v>1029</v>
      </c>
    </row>
    <row r="116" s="2" customFormat="1">
      <c r="A116" s="37"/>
      <c r="B116" s="38"/>
      <c r="C116" s="39"/>
      <c r="D116" s="216" t="s">
        <v>147</v>
      </c>
      <c r="E116" s="39"/>
      <c r="F116" s="217" t="s">
        <v>1030</v>
      </c>
      <c r="G116" s="39"/>
      <c r="H116" s="39"/>
      <c r="I116" s="218"/>
      <c r="J116" s="39"/>
      <c r="K116" s="39"/>
      <c r="L116" s="43"/>
      <c r="M116" s="219"/>
      <c r="N116" s="220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147</v>
      </c>
      <c r="AU116" s="16" t="s">
        <v>84</v>
      </c>
    </row>
    <row r="117" s="13" customFormat="1">
      <c r="A117" s="13"/>
      <c r="B117" s="221"/>
      <c r="C117" s="222"/>
      <c r="D117" s="223" t="s">
        <v>149</v>
      </c>
      <c r="E117" s="224" t="s">
        <v>19</v>
      </c>
      <c r="F117" s="225" t="s">
        <v>1031</v>
      </c>
      <c r="G117" s="222"/>
      <c r="H117" s="226">
        <v>599</v>
      </c>
      <c r="I117" s="227"/>
      <c r="J117" s="222"/>
      <c r="K117" s="222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149</v>
      </c>
      <c r="AU117" s="232" t="s">
        <v>84</v>
      </c>
      <c r="AV117" s="13" t="s">
        <v>84</v>
      </c>
      <c r="AW117" s="13" t="s">
        <v>36</v>
      </c>
      <c r="AX117" s="13" t="s">
        <v>82</v>
      </c>
      <c r="AY117" s="232" t="s">
        <v>138</v>
      </c>
    </row>
    <row r="118" s="2" customFormat="1" ht="76.35" customHeight="1">
      <c r="A118" s="37"/>
      <c r="B118" s="38"/>
      <c r="C118" s="203" t="s">
        <v>175</v>
      </c>
      <c r="D118" s="203" t="s">
        <v>140</v>
      </c>
      <c r="E118" s="204" t="s">
        <v>1032</v>
      </c>
      <c r="F118" s="205" t="s">
        <v>1033</v>
      </c>
      <c r="G118" s="206" t="s">
        <v>220</v>
      </c>
      <c r="H118" s="207">
        <v>79.311999999999998</v>
      </c>
      <c r="I118" s="208"/>
      <c r="J118" s="209">
        <f>ROUND(I118*H118,2)</f>
        <v>0</v>
      </c>
      <c r="K118" s="205" t="s">
        <v>144</v>
      </c>
      <c r="L118" s="43"/>
      <c r="M118" s="210" t="s">
        <v>19</v>
      </c>
      <c r="N118" s="211" t="s">
        <v>45</v>
      </c>
      <c r="O118" s="83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145</v>
      </c>
      <c r="AT118" s="214" t="s">
        <v>140</v>
      </c>
      <c r="AU118" s="214" t="s">
        <v>84</v>
      </c>
      <c r="AY118" s="16" t="s">
        <v>138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82</v>
      </c>
      <c r="BK118" s="215">
        <f>ROUND(I118*H118,2)</f>
        <v>0</v>
      </c>
      <c r="BL118" s="16" t="s">
        <v>145</v>
      </c>
      <c r="BM118" s="214" t="s">
        <v>1034</v>
      </c>
    </row>
    <row r="119" s="2" customFormat="1">
      <c r="A119" s="37"/>
      <c r="B119" s="38"/>
      <c r="C119" s="39"/>
      <c r="D119" s="216" t="s">
        <v>147</v>
      </c>
      <c r="E119" s="39"/>
      <c r="F119" s="217" t="s">
        <v>1035</v>
      </c>
      <c r="G119" s="39"/>
      <c r="H119" s="39"/>
      <c r="I119" s="218"/>
      <c r="J119" s="39"/>
      <c r="K119" s="39"/>
      <c r="L119" s="43"/>
      <c r="M119" s="219"/>
      <c r="N119" s="220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147</v>
      </c>
      <c r="AU119" s="16" t="s">
        <v>84</v>
      </c>
    </row>
    <row r="120" s="13" customFormat="1">
      <c r="A120" s="13"/>
      <c r="B120" s="221"/>
      <c r="C120" s="222"/>
      <c r="D120" s="223" t="s">
        <v>149</v>
      </c>
      <c r="E120" s="224" t="s">
        <v>19</v>
      </c>
      <c r="F120" s="225" t="s">
        <v>1036</v>
      </c>
      <c r="G120" s="222"/>
      <c r="H120" s="226">
        <v>1.3120000000000001</v>
      </c>
      <c r="I120" s="227"/>
      <c r="J120" s="222"/>
      <c r="K120" s="222"/>
      <c r="L120" s="228"/>
      <c r="M120" s="229"/>
      <c r="N120" s="230"/>
      <c r="O120" s="230"/>
      <c r="P120" s="230"/>
      <c r="Q120" s="230"/>
      <c r="R120" s="230"/>
      <c r="S120" s="230"/>
      <c r="T120" s="23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2" t="s">
        <v>149</v>
      </c>
      <c r="AU120" s="232" t="s">
        <v>84</v>
      </c>
      <c r="AV120" s="13" t="s">
        <v>84</v>
      </c>
      <c r="AW120" s="13" t="s">
        <v>36</v>
      </c>
      <c r="AX120" s="13" t="s">
        <v>74</v>
      </c>
      <c r="AY120" s="232" t="s">
        <v>138</v>
      </c>
    </row>
    <row r="121" s="13" customFormat="1">
      <c r="A121" s="13"/>
      <c r="B121" s="221"/>
      <c r="C121" s="222"/>
      <c r="D121" s="223" t="s">
        <v>149</v>
      </c>
      <c r="E121" s="224" t="s">
        <v>19</v>
      </c>
      <c r="F121" s="225" t="s">
        <v>1037</v>
      </c>
      <c r="G121" s="222"/>
      <c r="H121" s="226">
        <v>45</v>
      </c>
      <c r="I121" s="227"/>
      <c r="J121" s="222"/>
      <c r="K121" s="222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149</v>
      </c>
      <c r="AU121" s="232" t="s">
        <v>84</v>
      </c>
      <c r="AV121" s="13" t="s">
        <v>84</v>
      </c>
      <c r="AW121" s="13" t="s">
        <v>36</v>
      </c>
      <c r="AX121" s="13" t="s">
        <v>74</v>
      </c>
      <c r="AY121" s="232" t="s">
        <v>138</v>
      </c>
    </row>
    <row r="122" s="13" customFormat="1">
      <c r="A122" s="13"/>
      <c r="B122" s="221"/>
      <c r="C122" s="222"/>
      <c r="D122" s="223" t="s">
        <v>149</v>
      </c>
      <c r="E122" s="224" t="s">
        <v>19</v>
      </c>
      <c r="F122" s="225" t="s">
        <v>1038</v>
      </c>
      <c r="G122" s="222"/>
      <c r="H122" s="226">
        <v>33</v>
      </c>
      <c r="I122" s="227"/>
      <c r="J122" s="222"/>
      <c r="K122" s="222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149</v>
      </c>
      <c r="AU122" s="232" t="s">
        <v>84</v>
      </c>
      <c r="AV122" s="13" t="s">
        <v>84</v>
      </c>
      <c r="AW122" s="13" t="s">
        <v>36</v>
      </c>
      <c r="AX122" s="13" t="s">
        <v>74</v>
      </c>
      <c r="AY122" s="232" t="s">
        <v>138</v>
      </c>
    </row>
    <row r="123" s="2" customFormat="1" ht="66.75" customHeight="1">
      <c r="A123" s="37"/>
      <c r="B123" s="38"/>
      <c r="C123" s="203" t="s">
        <v>181</v>
      </c>
      <c r="D123" s="203" t="s">
        <v>140</v>
      </c>
      <c r="E123" s="204" t="s">
        <v>1039</v>
      </c>
      <c r="F123" s="205" t="s">
        <v>1040</v>
      </c>
      <c r="G123" s="206" t="s">
        <v>220</v>
      </c>
      <c r="H123" s="207">
        <v>79.311999999999998</v>
      </c>
      <c r="I123" s="208"/>
      <c r="J123" s="209">
        <f>ROUND(I123*H123,2)</f>
        <v>0</v>
      </c>
      <c r="K123" s="205" t="s">
        <v>144</v>
      </c>
      <c r="L123" s="43"/>
      <c r="M123" s="210" t="s">
        <v>19</v>
      </c>
      <c r="N123" s="211" t="s">
        <v>45</v>
      </c>
      <c r="O123" s="83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145</v>
      </c>
      <c r="AT123" s="214" t="s">
        <v>140</v>
      </c>
      <c r="AU123" s="214" t="s">
        <v>84</v>
      </c>
      <c r="AY123" s="16" t="s">
        <v>138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82</v>
      </c>
      <c r="BK123" s="215">
        <f>ROUND(I123*H123,2)</f>
        <v>0</v>
      </c>
      <c r="BL123" s="16" t="s">
        <v>145</v>
      </c>
      <c r="BM123" s="214" t="s">
        <v>1041</v>
      </c>
    </row>
    <row r="124" s="2" customFormat="1">
      <c r="A124" s="37"/>
      <c r="B124" s="38"/>
      <c r="C124" s="39"/>
      <c r="D124" s="216" t="s">
        <v>147</v>
      </c>
      <c r="E124" s="39"/>
      <c r="F124" s="217" t="s">
        <v>1042</v>
      </c>
      <c r="G124" s="39"/>
      <c r="H124" s="39"/>
      <c r="I124" s="218"/>
      <c r="J124" s="39"/>
      <c r="K124" s="39"/>
      <c r="L124" s="43"/>
      <c r="M124" s="219"/>
      <c r="N124" s="220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147</v>
      </c>
      <c r="AU124" s="16" t="s">
        <v>84</v>
      </c>
    </row>
    <row r="125" s="12" customFormat="1" ht="22.8" customHeight="1">
      <c r="A125" s="12"/>
      <c r="B125" s="187"/>
      <c r="C125" s="188"/>
      <c r="D125" s="189" t="s">
        <v>73</v>
      </c>
      <c r="E125" s="201" t="s">
        <v>84</v>
      </c>
      <c r="F125" s="201" t="s">
        <v>403</v>
      </c>
      <c r="G125" s="188"/>
      <c r="H125" s="188"/>
      <c r="I125" s="191"/>
      <c r="J125" s="202">
        <f>BK125</f>
        <v>0</v>
      </c>
      <c r="K125" s="188"/>
      <c r="L125" s="193"/>
      <c r="M125" s="194"/>
      <c r="N125" s="195"/>
      <c r="O125" s="195"/>
      <c r="P125" s="196">
        <f>SUM(P126:P153)</f>
        <v>0</v>
      </c>
      <c r="Q125" s="195"/>
      <c r="R125" s="196">
        <f>SUM(R126:R153)</f>
        <v>135.75947407000001</v>
      </c>
      <c r="S125" s="195"/>
      <c r="T125" s="197">
        <f>SUM(T126:T153)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8" t="s">
        <v>82</v>
      </c>
      <c r="AT125" s="199" t="s">
        <v>73</v>
      </c>
      <c r="AU125" s="199" t="s">
        <v>82</v>
      </c>
      <c r="AY125" s="198" t="s">
        <v>138</v>
      </c>
      <c r="BK125" s="200">
        <f>SUM(BK126:BK153)</f>
        <v>0</v>
      </c>
    </row>
    <row r="126" s="2" customFormat="1" ht="37.8" customHeight="1">
      <c r="A126" s="37"/>
      <c r="B126" s="38"/>
      <c r="C126" s="203" t="s">
        <v>187</v>
      </c>
      <c r="D126" s="203" t="s">
        <v>140</v>
      </c>
      <c r="E126" s="204" t="s">
        <v>1043</v>
      </c>
      <c r="F126" s="205" t="s">
        <v>1044</v>
      </c>
      <c r="G126" s="206" t="s">
        <v>220</v>
      </c>
      <c r="H126" s="207">
        <v>95</v>
      </c>
      <c r="I126" s="208"/>
      <c r="J126" s="209">
        <f>ROUND(I126*H126,2)</f>
        <v>0</v>
      </c>
      <c r="K126" s="205" t="s">
        <v>144</v>
      </c>
      <c r="L126" s="43"/>
      <c r="M126" s="210" t="s">
        <v>19</v>
      </c>
      <c r="N126" s="211" t="s">
        <v>45</v>
      </c>
      <c r="O126" s="83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4" t="s">
        <v>145</v>
      </c>
      <c r="AT126" s="214" t="s">
        <v>140</v>
      </c>
      <c r="AU126" s="214" t="s">
        <v>84</v>
      </c>
      <c r="AY126" s="16" t="s">
        <v>138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82</v>
      </c>
      <c r="BK126" s="215">
        <f>ROUND(I126*H126,2)</f>
        <v>0</v>
      </c>
      <c r="BL126" s="16" t="s">
        <v>145</v>
      </c>
      <c r="BM126" s="214" t="s">
        <v>1045</v>
      </c>
    </row>
    <row r="127" s="2" customFormat="1">
      <c r="A127" s="37"/>
      <c r="B127" s="38"/>
      <c r="C127" s="39"/>
      <c r="D127" s="216" t="s">
        <v>147</v>
      </c>
      <c r="E127" s="39"/>
      <c r="F127" s="217" t="s">
        <v>1046</v>
      </c>
      <c r="G127" s="39"/>
      <c r="H127" s="39"/>
      <c r="I127" s="218"/>
      <c r="J127" s="39"/>
      <c r="K127" s="39"/>
      <c r="L127" s="43"/>
      <c r="M127" s="219"/>
      <c r="N127" s="220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147</v>
      </c>
      <c r="AU127" s="16" t="s">
        <v>84</v>
      </c>
    </row>
    <row r="128" s="13" customFormat="1">
      <c r="A128" s="13"/>
      <c r="B128" s="221"/>
      <c r="C128" s="222"/>
      <c r="D128" s="223" t="s">
        <v>149</v>
      </c>
      <c r="E128" s="224" t="s">
        <v>19</v>
      </c>
      <c r="F128" s="225" t="s">
        <v>1047</v>
      </c>
      <c r="G128" s="222"/>
      <c r="H128" s="226">
        <v>75</v>
      </c>
      <c r="I128" s="227"/>
      <c r="J128" s="222"/>
      <c r="K128" s="222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149</v>
      </c>
      <c r="AU128" s="232" t="s">
        <v>84</v>
      </c>
      <c r="AV128" s="13" t="s">
        <v>84</v>
      </c>
      <c r="AW128" s="13" t="s">
        <v>36</v>
      </c>
      <c r="AX128" s="13" t="s">
        <v>74</v>
      </c>
      <c r="AY128" s="232" t="s">
        <v>138</v>
      </c>
    </row>
    <row r="129" s="13" customFormat="1">
      <c r="A129" s="13"/>
      <c r="B129" s="221"/>
      <c r="C129" s="222"/>
      <c r="D129" s="223" t="s">
        <v>149</v>
      </c>
      <c r="E129" s="224" t="s">
        <v>19</v>
      </c>
      <c r="F129" s="225" t="s">
        <v>1048</v>
      </c>
      <c r="G129" s="222"/>
      <c r="H129" s="226">
        <v>20</v>
      </c>
      <c r="I129" s="227"/>
      <c r="J129" s="222"/>
      <c r="K129" s="222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149</v>
      </c>
      <c r="AU129" s="232" t="s">
        <v>84</v>
      </c>
      <c r="AV129" s="13" t="s">
        <v>84</v>
      </c>
      <c r="AW129" s="13" t="s">
        <v>36</v>
      </c>
      <c r="AX129" s="13" t="s">
        <v>74</v>
      </c>
      <c r="AY129" s="232" t="s">
        <v>138</v>
      </c>
    </row>
    <row r="130" s="2" customFormat="1" ht="55.5" customHeight="1">
      <c r="A130" s="37"/>
      <c r="B130" s="38"/>
      <c r="C130" s="203" t="s">
        <v>192</v>
      </c>
      <c r="D130" s="203" t="s">
        <v>140</v>
      </c>
      <c r="E130" s="204" t="s">
        <v>1049</v>
      </c>
      <c r="F130" s="205" t="s">
        <v>1050</v>
      </c>
      <c r="G130" s="206" t="s">
        <v>143</v>
      </c>
      <c r="H130" s="207">
        <v>418</v>
      </c>
      <c r="I130" s="208"/>
      <c r="J130" s="209">
        <f>ROUND(I130*H130,2)</f>
        <v>0</v>
      </c>
      <c r="K130" s="205" t="s">
        <v>144</v>
      </c>
      <c r="L130" s="43"/>
      <c r="M130" s="210" t="s">
        <v>19</v>
      </c>
      <c r="N130" s="211" t="s">
        <v>45</v>
      </c>
      <c r="O130" s="83"/>
      <c r="P130" s="212">
        <f>O130*H130</f>
        <v>0</v>
      </c>
      <c r="Q130" s="212">
        <v>0.00027</v>
      </c>
      <c r="R130" s="212">
        <f>Q130*H130</f>
        <v>0.11286</v>
      </c>
      <c r="S130" s="212">
        <v>0</v>
      </c>
      <c r="T130" s="21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4" t="s">
        <v>145</v>
      </c>
      <c r="AT130" s="214" t="s">
        <v>140</v>
      </c>
      <c r="AU130" s="214" t="s">
        <v>84</v>
      </c>
      <c r="AY130" s="16" t="s">
        <v>138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6" t="s">
        <v>82</v>
      </c>
      <c r="BK130" s="215">
        <f>ROUND(I130*H130,2)</f>
        <v>0</v>
      </c>
      <c r="BL130" s="16" t="s">
        <v>145</v>
      </c>
      <c r="BM130" s="214" t="s">
        <v>1051</v>
      </c>
    </row>
    <row r="131" s="2" customFormat="1">
      <c r="A131" s="37"/>
      <c r="B131" s="38"/>
      <c r="C131" s="39"/>
      <c r="D131" s="216" t="s">
        <v>147</v>
      </c>
      <c r="E131" s="39"/>
      <c r="F131" s="217" t="s">
        <v>1052</v>
      </c>
      <c r="G131" s="39"/>
      <c r="H131" s="39"/>
      <c r="I131" s="218"/>
      <c r="J131" s="39"/>
      <c r="K131" s="39"/>
      <c r="L131" s="43"/>
      <c r="M131" s="219"/>
      <c r="N131" s="220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147</v>
      </c>
      <c r="AU131" s="16" t="s">
        <v>84</v>
      </c>
    </row>
    <row r="132" s="13" customFormat="1">
      <c r="A132" s="13"/>
      <c r="B132" s="221"/>
      <c r="C132" s="222"/>
      <c r="D132" s="223" t="s">
        <v>149</v>
      </c>
      <c r="E132" s="224" t="s">
        <v>19</v>
      </c>
      <c r="F132" s="225" t="s">
        <v>1053</v>
      </c>
      <c r="G132" s="222"/>
      <c r="H132" s="226">
        <v>330</v>
      </c>
      <c r="I132" s="227"/>
      <c r="J132" s="222"/>
      <c r="K132" s="222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149</v>
      </c>
      <c r="AU132" s="232" t="s">
        <v>84</v>
      </c>
      <c r="AV132" s="13" t="s">
        <v>84</v>
      </c>
      <c r="AW132" s="13" t="s">
        <v>36</v>
      </c>
      <c r="AX132" s="13" t="s">
        <v>74</v>
      </c>
      <c r="AY132" s="232" t="s">
        <v>138</v>
      </c>
    </row>
    <row r="133" s="13" customFormat="1">
      <c r="A133" s="13"/>
      <c r="B133" s="221"/>
      <c r="C133" s="222"/>
      <c r="D133" s="223" t="s">
        <v>149</v>
      </c>
      <c r="E133" s="224" t="s">
        <v>19</v>
      </c>
      <c r="F133" s="225" t="s">
        <v>1054</v>
      </c>
      <c r="G133" s="222"/>
      <c r="H133" s="226">
        <v>88</v>
      </c>
      <c r="I133" s="227"/>
      <c r="J133" s="222"/>
      <c r="K133" s="222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149</v>
      </c>
      <c r="AU133" s="232" t="s">
        <v>84</v>
      </c>
      <c r="AV133" s="13" t="s">
        <v>84</v>
      </c>
      <c r="AW133" s="13" t="s">
        <v>36</v>
      </c>
      <c r="AX133" s="13" t="s">
        <v>74</v>
      </c>
      <c r="AY133" s="232" t="s">
        <v>138</v>
      </c>
    </row>
    <row r="134" s="2" customFormat="1" ht="24.15" customHeight="1">
      <c r="A134" s="37"/>
      <c r="B134" s="38"/>
      <c r="C134" s="247" t="s">
        <v>197</v>
      </c>
      <c r="D134" s="247" t="s">
        <v>523</v>
      </c>
      <c r="E134" s="248" t="s">
        <v>1055</v>
      </c>
      <c r="F134" s="249" t="s">
        <v>1056</v>
      </c>
      <c r="G134" s="250" t="s">
        <v>143</v>
      </c>
      <c r="H134" s="251">
        <v>495.12099999999998</v>
      </c>
      <c r="I134" s="252"/>
      <c r="J134" s="253">
        <f>ROUND(I134*H134,2)</f>
        <v>0</v>
      </c>
      <c r="K134" s="249" t="s">
        <v>144</v>
      </c>
      <c r="L134" s="254"/>
      <c r="M134" s="255" t="s">
        <v>19</v>
      </c>
      <c r="N134" s="256" t="s">
        <v>45</v>
      </c>
      <c r="O134" s="83"/>
      <c r="P134" s="212">
        <f>O134*H134</f>
        <v>0</v>
      </c>
      <c r="Q134" s="212">
        <v>0.00029999999999999997</v>
      </c>
      <c r="R134" s="212">
        <f>Q134*H134</f>
        <v>0.14853629999999998</v>
      </c>
      <c r="S134" s="212">
        <v>0</v>
      </c>
      <c r="T134" s="21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4" t="s">
        <v>181</v>
      </c>
      <c r="AT134" s="214" t="s">
        <v>523</v>
      </c>
      <c r="AU134" s="214" t="s">
        <v>84</v>
      </c>
      <c r="AY134" s="16" t="s">
        <v>138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6" t="s">
        <v>82</v>
      </c>
      <c r="BK134" s="215">
        <f>ROUND(I134*H134,2)</f>
        <v>0</v>
      </c>
      <c r="BL134" s="16" t="s">
        <v>145</v>
      </c>
      <c r="BM134" s="214" t="s">
        <v>1057</v>
      </c>
    </row>
    <row r="135" s="13" customFormat="1">
      <c r="A135" s="13"/>
      <c r="B135" s="221"/>
      <c r="C135" s="222"/>
      <c r="D135" s="223" t="s">
        <v>149</v>
      </c>
      <c r="E135" s="222"/>
      <c r="F135" s="225" t="s">
        <v>1058</v>
      </c>
      <c r="G135" s="222"/>
      <c r="H135" s="226">
        <v>495.12099999999998</v>
      </c>
      <c r="I135" s="227"/>
      <c r="J135" s="222"/>
      <c r="K135" s="222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149</v>
      </c>
      <c r="AU135" s="232" t="s">
        <v>84</v>
      </c>
      <c r="AV135" s="13" t="s">
        <v>84</v>
      </c>
      <c r="AW135" s="13" t="s">
        <v>4</v>
      </c>
      <c r="AX135" s="13" t="s">
        <v>82</v>
      </c>
      <c r="AY135" s="232" t="s">
        <v>138</v>
      </c>
    </row>
    <row r="136" s="2" customFormat="1" ht="55.5" customHeight="1">
      <c r="A136" s="37"/>
      <c r="B136" s="38"/>
      <c r="C136" s="203" t="s">
        <v>202</v>
      </c>
      <c r="D136" s="203" t="s">
        <v>140</v>
      </c>
      <c r="E136" s="204" t="s">
        <v>1059</v>
      </c>
      <c r="F136" s="205" t="s">
        <v>1060</v>
      </c>
      <c r="G136" s="206" t="s">
        <v>228</v>
      </c>
      <c r="H136" s="207">
        <v>517.5</v>
      </c>
      <c r="I136" s="208"/>
      <c r="J136" s="209">
        <f>ROUND(I136*H136,2)</f>
        <v>0</v>
      </c>
      <c r="K136" s="205" t="s">
        <v>144</v>
      </c>
      <c r="L136" s="43"/>
      <c r="M136" s="210" t="s">
        <v>19</v>
      </c>
      <c r="N136" s="211" t="s">
        <v>45</v>
      </c>
      <c r="O136" s="83"/>
      <c r="P136" s="212">
        <f>O136*H136</f>
        <v>0</v>
      </c>
      <c r="Q136" s="212">
        <v>0.20469000000000001</v>
      </c>
      <c r="R136" s="212">
        <f>Q136*H136</f>
        <v>105.927075</v>
      </c>
      <c r="S136" s="212">
        <v>0</v>
      </c>
      <c r="T136" s="21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4" t="s">
        <v>145</v>
      </c>
      <c r="AT136" s="214" t="s">
        <v>140</v>
      </c>
      <c r="AU136" s="214" t="s">
        <v>84</v>
      </c>
      <c r="AY136" s="16" t="s">
        <v>138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6" t="s">
        <v>82</v>
      </c>
      <c r="BK136" s="215">
        <f>ROUND(I136*H136,2)</f>
        <v>0</v>
      </c>
      <c r="BL136" s="16" t="s">
        <v>145</v>
      </c>
      <c r="BM136" s="214" t="s">
        <v>1061</v>
      </c>
    </row>
    <row r="137" s="2" customFormat="1">
      <c r="A137" s="37"/>
      <c r="B137" s="38"/>
      <c r="C137" s="39"/>
      <c r="D137" s="216" t="s">
        <v>147</v>
      </c>
      <c r="E137" s="39"/>
      <c r="F137" s="217" t="s">
        <v>1062</v>
      </c>
      <c r="G137" s="39"/>
      <c r="H137" s="39"/>
      <c r="I137" s="218"/>
      <c r="J137" s="39"/>
      <c r="K137" s="39"/>
      <c r="L137" s="43"/>
      <c r="M137" s="219"/>
      <c r="N137" s="220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147</v>
      </c>
      <c r="AU137" s="16" t="s">
        <v>84</v>
      </c>
    </row>
    <row r="138" s="13" customFormat="1">
      <c r="A138" s="13"/>
      <c r="B138" s="221"/>
      <c r="C138" s="222"/>
      <c r="D138" s="223" t="s">
        <v>149</v>
      </c>
      <c r="E138" s="224" t="s">
        <v>19</v>
      </c>
      <c r="F138" s="225" t="s">
        <v>999</v>
      </c>
      <c r="G138" s="222"/>
      <c r="H138" s="226">
        <v>363.5</v>
      </c>
      <c r="I138" s="227"/>
      <c r="J138" s="222"/>
      <c r="K138" s="222"/>
      <c r="L138" s="228"/>
      <c r="M138" s="229"/>
      <c r="N138" s="230"/>
      <c r="O138" s="230"/>
      <c r="P138" s="230"/>
      <c r="Q138" s="230"/>
      <c r="R138" s="230"/>
      <c r="S138" s="230"/>
      <c r="T138" s="23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2" t="s">
        <v>149</v>
      </c>
      <c r="AU138" s="232" t="s">
        <v>84</v>
      </c>
      <c r="AV138" s="13" t="s">
        <v>84</v>
      </c>
      <c r="AW138" s="13" t="s">
        <v>36</v>
      </c>
      <c r="AX138" s="13" t="s">
        <v>74</v>
      </c>
      <c r="AY138" s="232" t="s">
        <v>138</v>
      </c>
    </row>
    <row r="139" s="13" customFormat="1">
      <c r="A139" s="13"/>
      <c r="B139" s="221"/>
      <c r="C139" s="222"/>
      <c r="D139" s="223" t="s">
        <v>149</v>
      </c>
      <c r="E139" s="224" t="s">
        <v>19</v>
      </c>
      <c r="F139" s="225" t="s">
        <v>1000</v>
      </c>
      <c r="G139" s="222"/>
      <c r="H139" s="226">
        <v>154</v>
      </c>
      <c r="I139" s="227"/>
      <c r="J139" s="222"/>
      <c r="K139" s="222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149</v>
      </c>
      <c r="AU139" s="232" t="s">
        <v>84</v>
      </c>
      <c r="AV139" s="13" t="s">
        <v>84</v>
      </c>
      <c r="AW139" s="13" t="s">
        <v>36</v>
      </c>
      <c r="AX139" s="13" t="s">
        <v>74</v>
      </c>
      <c r="AY139" s="232" t="s">
        <v>138</v>
      </c>
    </row>
    <row r="140" s="2" customFormat="1" ht="55.5" customHeight="1">
      <c r="A140" s="37"/>
      <c r="B140" s="38"/>
      <c r="C140" s="203" t="s">
        <v>207</v>
      </c>
      <c r="D140" s="203" t="s">
        <v>140</v>
      </c>
      <c r="E140" s="204" t="s">
        <v>1063</v>
      </c>
      <c r="F140" s="205" t="s">
        <v>1064</v>
      </c>
      <c r="G140" s="206" t="s">
        <v>228</v>
      </c>
      <c r="H140" s="207">
        <v>81.5</v>
      </c>
      <c r="I140" s="208"/>
      <c r="J140" s="209">
        <f>ROUND(I140*H140,2)</f>
        <v>0</v>
      </c>
      <c r="K140" s="205" t="s">
        <v>144</v>
      </c>
      <c r="L140" s="43"/>
      <c r="M140" s="210" t="s">
        <v>19</v>
      </c>
      <c r="N140" s="211" t="s">
        <v>45</v>
      </c>
      <c r="O140" s="83"/>
      <c r="P140" s="212">
        <f>O140*H140</f>
        <v>0</v>
      </c>
      <c r="Q140" s="212">
        <v>0.27378000000000002</v>
      </c>
      <c r="R140" s="212">
        <f>Q140*H140</f>
        <v>22.313070000000003</v>
      </c>
      <c r="S140" s="212">
        <v>0</v>
      </c>
      <c r="T140" s="21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4" t="s">
        <v>145</v>
      </c>
      <c r="AT140" s="214" t="s">
        <v>140</v>
      </c>
      <c r="AU140" s="214" t="s">
        <v>84</v>
      </c>
      <c r="AY140" s="16" t="s">
        <v>138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6" t="s">
        <v>82</v>
      </c>
      <c r="BK140" s="215">
        <f>ROUND(I140*H140,2)</f>
        <v>0</v>
      </c>
      <c r="BL140" s="16" t="s">
        <v>145</v>
      </c>
      <c r="BM140" s="214" t="s">
        <v>1065</v>
      </c>
    </row>
    <row r="141" s="2" customFormat="1">
      <c r="A141" s="37"/>
      <c r="B141" s="38"/>
      <c r="C141" s="39"/>
      <c r="D141" s="216" t="s">
        <v>147</v>
      </c>
      <c r="E141" s="39"/>
      <c r="F141" s="217" t="s">
        <v>1066</v>
      </c>
      <c r="G141" s="39"/>
      <c r="H141" s="39"/>
      <c r="I141" s="218"/>
      <c r="J141" s="39"/>
      <c r="K141" s="39"/>
      <c r="L141" s="43"/>
      <c r="M141" s="219"/>
      <c r="N141" s="220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147</v>
      </c>
      <c r="AU141" s="16" t="s">
        <v>84</v>
      </c>
    </row>
    <row r="142" s="13" customFormat="1">
      <c r="A142" s="13"/>
      <c r="B142" s="221"/>
      <c r="C142" s="222"/>
      <c r="D142" s="223" t="s">
        <v>149</v>
      </c>
      <c r="E142" s="224" t="s">
        <v>19</v>
      </c>
      <c r="F142" s="225" t="s">
        <v>1001</v>
      </c>
      <c r="G142" s="222"/>
      <c r="H142" s="226">
        <v>81.5</v>
      </c>
      <c r="I142" s="227"/>
      <c r="J142" s="222"/>
      <c r="K142" s="222"/>
      <c r="L142" s="228"/>
      <c r="M142" s="229"/>
      <c r="N142" s="230"/>
      <c r="O142" s="230"/>
      <c r="P142" s="230"/>
      <c r="Q142" s="230"/>
      <c r="R142" s="230"/>
      <c r="S142" s="230"/>
      <c r="T142" s="23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2" t="s">
        <v>149</v>
      </c>
      <c r="AU142" s="232" t="s">
        <v>84</v>
      </c>
      <c r="AV142" s="13" t="s">
        <v>84</v>
      </c>
      <c r="AW142" s="13" t="s">
        <v>36</v>
      </c>
      <c r="AX142" s="13" t="s">
        <v>82</v>
      </c>
      <c r="AY142" s="232" t="s">
        <v>138</v>
      </c>
    </row>
    <row r="143" s="2" customFormat="1" ht="33" customHeight="1">
      <c r="A143" s="37"/>
      <c r="B143" s="38"/>
      <c r="C143" s="203" t="s">
        <v>212</v>
      </c>
      <c r="D143" s="203" t="s">
        <v>140</v>
      </c>
      <c r="E143" s="204" t="s">
        <v>1067</v>
      </c>
      <c r="F143" s="205" t="s">
        <v>1068</v>
      </c>
      <c r="G143" s="206" t="s">
        <v>220</v>
      </c>
      <c r="H143" s="207">
        <v>3.1000000000000001</v>
      </c>
      <c r="I143" s="208"/>
      <c r="J143" s="209">
        <f>ROUND(I143*H143,2)</f>
        <v>0</v>
      </c>
      <c r="K143" s="205" t="s">
        <v>144</v>
      </c>
      <c r="L143" s="43"/>
      <c r="M143" s="210" t="s">
        <v>19</v>
      </c>
      <c r="N143" s="211" t="s">
        <v>45</v>
      </c>
      <c r="O143" s="83"/>
      <c r="P143" s="212">
        <f>O143*H143</f>
        <v>0</v>
      </c>
      <c r="Q143" s="212">
        <v>2.3010199999999998</v>
      </c>
      <c r="R143" s="212">
        <f>Q143*H143</f>
        <v>7.1331619999999996</v>
      </c>
      <c r="S143" s="212">
        <v>0</v>
      </c>
      <c r="T143" s="21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4" t="s">
        <v>145</v>
      </c>
      <c r="AT143" s="214" t="s">
        <v>140</v>
      </c>
      <c r="AU143" s="214" t="s">
        <v>84</v>
      </c>
      <c r="AY143" s="16" t="s">
        <v>138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82</v>
      </c>
      <c r="BK143" s="215">
        <f>ROUND(I143*H143,2)</f>
        <v>0</v>
      </c>
      <c r="BL143" s="16" t="s">
        <v>145</v>
      </c>
      <c r="BM143" s="214" t="s">
        <v>1069</v>
      </c>
    </row>
    <row r="144" s="2" customFormat="1">
      <c r="A144" s="37"/>
      <c r="B144" s="38"/>
      <c r="C144" s="39"/>
      <c r="D144" s="216" t="s">
        <v>147</v>
      </c>
      <c r="E144" s="39"/>
      <c r="F144" s="217" t="s">
        <v>1070</v>
      </c>
      <c r="G144" s="39"/>
      <c r="H144" s="39"/>
      <c r="I144" s="218"/>
      <c r="J144" s="39"/>
      <c r="K144" s="39"/>
      <c r="L144" s="43"/>
      <c r="M144" s="219"/>
      <c r="N144" s="220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147</v>
      </c>
      <c r="AU144" s="16" t="s">
        <v>84</v>
      </c>
    </row>
    <row r="145" s="13" customFormat="1">
      <c r="A145" s="13"/>
      <c r="B145" s="221"/>
      <c r="C145" s="222"/>
      <c r="D145" s="223" t="s">
        <v>149</v>
      </c>
      <c r="E145" s="224" t="s">
        <v>19</v>
      </c>
      <c r="F145" s="225" t="s">
        <v>1071</v>
      </c>
      <c r="G145" s="222"/>
      <c r="H145" s="226">
        <v>3.1000000000000001</v>
      </c>
      <c r="I145" s="227"/>
      <c r="J145" s="222"/>
      <c r="K145" s="222"/>
      <c r="L145" s="228"/>
      <c r="M145" s="229"/>
      <c r="N145" s="230"/>
      <c r="O145" s="230"/>
      <c r="P145" s="230"/>
      <c r="Q145" s="230"/>
      <c r="R145" s="230"/>
      <c r="S145" s="230"/>
      <c r="T145" s="23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2" t="s">
        <v>149</v>
      </c>
      <c r="AU145" s="232" t="s">
        <v>84</v>
      </c>
      <c r="AV145" s="13" t="s">
        <v>84</v>
      </c>
      <c r="AW145" s="13" t="s">
        <v>36</v>
      </c>
      <c r="AX145" s="13" t="s">
        <v>82</v>
      </c>
      <c r="AY145" s="232" t="s">
        <v>138</v>
      </c>
    </row>
    <row r="146" s="2" customFormat="1" ht="16.5" customHeight="1">
      <c r="A146" s="37"/>
      <c r="B146" s="38"/>
      <c r="C146" s="203" t="s">
        <v>8</v>
      </c>
      <c r="D146" s="203" t="s">
        <v>140</v>
      </c>
      <c r="E146" s="204" t="s">
        <v>1072</v>
      </c>
      <c r="F146" s="205" t="s">
        <v>1073</v>
      </c>
      <c r="G146" s="206" t="s">
        <v>143</v>
      </c>
      <c r="H146" s="207">
        <v>5.3360000000000003</v>
      </c>
      <c r="I146" s="208"/>
      <c r="J146" s="209">
        <f>ROUND(I146*H146,2)</f>
        <v>0</v>
      </c>
      <c r="K146" s="205" t="s">
        <v>144</v>
      </c>
      <c r="L146" s="43"/>
      <c r="M146" s="210" t="s">
        <v>19</v>
      </c>
      <c r="N146" s="211" t="s">
        <v>45</v>
      </c>
      <c r="O146" s="83"/>
      <c r="P146" s="212">
        <f>O146*H146</f>
        <v>0</v>
      </c>
      <c r="Q146" s="212">
        <v>0.00247</v>
      </c>
      <c r="R146" s="212">
        <f>Q146*H146</f>
        <v>0.013179920000000001</v>
      </c>
      <c r="S146" s="212">
        <v>0</v>
      </c>
      <c r="T146" s="21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4" t="s">
        <v>145</v>
      </c>
      <c r="AT146" s="214" t="s">
        <v>140</v>
      </c>
      <c r="AU146" s="214" t="s">
        <v>84</v>
      </c>
      <c r="AY146" s="16" t="s">
        <v>138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6" t="s">
        <v>82</v>
      </c>
      <c r="BK146" s="215">
        <f>ROUND(I146*H146,2)</f>
        <v>0</v>
      </c>
      <c r="BL146" s="16" t="s">
        <v>145</v>
      </c>
      <c r="BM146" s="214" t="s">
        <v>1074</v>
      </c>
    </row>
    <row r="147" s="2" customFormat="1">
      <c r="A147" s="37"/>
      <c r="B147" s="38"/>
      <c r="C147" s="39"/>
      <c r="D147" s="216" t="s">
        <v>147</v>
      </c>
      <c r="E147" s="39"/>
      <c r="F147" s="217" t="s">
        <v>1075</v>
      </c>
      <c r="G147" s="39"/>
      <c r="H147" s="39"/>
      <c r="I147" s="218"/>
      <c r="J147" s="39"/>
      <c r="K147" s="39"/>
      <c r="L147" s="43"/>
      <c r="M147" s="219"/>
      <c r="N147" s="220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147</v>
      </c>
      <c r="AU147" s="16" t="s">
        <v>84</v>
      </c>
    </row>
    <row r="148" s="13" customFormat="1">
      <c r="A148" s="13"/>
      <c r="B148" s="221"/>
      <c r="C148" s="222"/>
      <c r="D148" s="223" t="s">
        <v>149</v>
      </c>
      <c r="E148" s="224" t="s">
        <v>19</v>
      </c>
      <c r="F148" s="225" t="s">
        <v>1076</v>
      </c>
      <c r="G148" s="222"/>
      <c r="H148" s="226">
        <v>5.3360000000000003</v>
      </c>
      <c r="I148" s="227"/>
      <c r="J148" s="222"/>
      <c r="K148" s="222"/>
      <c r="L148" s="228"/>
      <c r="M148" s="229"/>
      <c r="N148" s="230"/>
      <c r="O148" s="230"/>
      <c r="P148" s="230"/>
      <c r="Q148" s="230"/>
      <c r="R148" s="230"/>
      <c r="S148" s="230"/>
      <c r="T148" s="23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2" t="s">
        <v>149</v>
      </c>
      <c r="AU148" s="232" t="s">
        <v>84</v>
      </c>
      <c r="AV148" s="13" t="s">
        <v>84</v>
      </c>
      <c r="AW148" s="13" t="s">
        <v>36</v>
      </c>
      <c r="AX148" s="13" t="s">
        <v>82</v>
      </c>
      <c r="AY148" s="232" t="s">
        <v>138</v>
      </c>
    </row>
    <row r="149" s="2" customFormat="1" ht="16.5" customHeight="1">
      <c r="A149" s="37"/>
      <c r="B149" s="38"/>
      <c r="C149" s="203" t="s">
        <v>225</v>
      </c>
      <c r="D149" s="203" t="s">
        <v>140</v>
      </c>
      <c r="E149" s="204" t="s">
        <v>1077</v>
      </c>
      <c r="F149" s="205" t="s">
        <v>1078</v>
      </c>
      <c r="G149" s="206" t="s">
        <v>143</v>
      </c>
      <c r="H149" s="207">
        <v>5.3360000000000003</v>
      </c>
      <c r="I149" s="208"/>
      <c r="J149" s="209">
        <f>ROUND(I149*H149,2)</f>
        <v>0</v>
      </c>
      <c r="K149" s="205" t="s">
        <v>144</v>
      </c>
      <c r="L149" s="43"/>
      <c r="M149" s="210" t="s">
        <v>19</v>
      </c>
      <c r="N149" s="211" t="s">
        <v>45</v>
      </c>
      <c r="O149" s="83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4" t="s">
        <v>145</v>
      </c>
      <c r="AT149" s="214" t="s">
        <v>140</v>
      </c>
      <c r="AU149" s="214" t="s">
        <v>84</v>
      </c>
      <c r="AY149" s="16" t="s">
        <v>138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82</v>
      </c>
      <c r="BK149" s="215">
        <f>ROUND(I149*H149,2)</f>
        <v>0</v>
      </c>
      <c r="BL149" s="16" t="s">
        <v>145</v>
      </c>
      <c r="BM149" s="214" t="s">
        <v>1079</v>
      </c>
    </row>
    <row r="150" s="2" customFormat="1">
      <c r="A150" s="37"/>
      <c r="B150" s="38"/>
      <c r="C150" s="39"/>
      <c r="D150" s="216" t="s">
        <v>147</v>
      </c>
      <c r="E150" s="39"/>
      <c r="F150" s="217" t="s">
        <v>1080</v>
      </c>
      <c r="G150" s="39"/>
      <c r="H150" s="39"/>
      <c r="I150" s="218"/>
      <c r="J150" s="39"/>
      <c r="K150" s="39"/>
      <c r="L150" s="43"/>
      <c r="M150" s="219"/>
      <c r="N150" s="220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147</v>
      </c>
      <c r="AU150" s="16" t="s">
        <v>84</v>
      </c>
    </row>
    <row r="151" s="2" customFormat="1" ht="24.15" customHeight="1">
      <c r="A151" s="37"/>
      <c r="B151" s="38"/>
      <c r="C151" s="203" t="s">
        <v>235</v>
      </c>
      <c r="D151" s="203" t="s">
        <v>140</v>
      </c>
      <c r="E151" s="204" t="s">
        <v>1081</v>
      </c>
      <c r="F151" s="205" t="s">
        <v>1082</v>
      </c>
      <c r="G151" s="206" t="s">
        <v>332</v>
      </c>
      <c r="H151" s="207">
        <v>0.105</v>
      </c>
      <c r="I151" s="208"/>
      <c r="J151" s="209">
        <f>ROUND(I151*H151,2)</f>
        <v>0</v>
      </c>
      <c r="K151" s="205" t="s">
        <v>144</v>
      </c>
      <c r="L151" s="43"/>
      <c r="M151" s="210" t="s">
        <v>19</v>
      </c>
      <c r="N151" s="211" t="s">
        <v>45</v>
      </c>
      <c r="O151" s="83"/>
      <c r="P151" s="212">
        <f>O151*H151</f>
        <v>0</v>
      </c>
      <c r="Q151" s="212">
        <v>1.06277</v>
      </c>
      <c r="R151" s="212">
        <f>Q151*H151</f>
        <v>0.11159084999999999</v>
      </c>
      <c r="S151" s="212">
        <v>0</v>
      </c>
      <c r="T151" s="21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4" t="s">
        <v>145</v>
      </c>
      <c r="AT151" s="214" t="s">
        <v>140</v>
      </c>
      <c r="AU151" s="214" t="s">
        <v>84</v>
      </c>
      <c r="AY151" s="16" t="s">
        <v>138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82</v>
      </c>
      <c r="BK151" s="215">
        <f>ROUND(I151*H151,2)</f>
        <v>0</v>
      </c>
      <c r="BL151" s="16" t="s">
        <v>145</v>
      </c>
      <c r="BM151" s="214" t="s">
        <v>1083</v>
      </c>
    </row>
    <row r="152" s="2" customFormat="1">
      <c r="A152" s="37"/>
      <c r="B152" s="38"/>
      <c r="C152" s="39"/>
      <c r="D152" s="216" t="s">
        <v>147</v>
      </c>
      <c r="E152" s="39"/>
      <c r="F152" s="217" t="s">
        <v>1084</v>
      </c>
      <c r="G152" s="39"/>
      <c r="H152" s="39"/>
      <c r="I152" s="218"/>
      <c r="J152" s="39"/>
      <c r="K152" s="39"/>
      <c r="L152" s="43"/>
      <c r="M152" s="219"/>
      <c r="N152" s="220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147</v>
      </c>
      <c r="AU152" s="16" t="s">
        <v>84</v>
      </c>
    </row>
    <row r="153" s="13" customFormat="1">
      <c r="A153" s="13"/>
      <c r="B153" s="221"/>
      <c r="C153" s="222"/>
      <c r="D153" s="223" t="s">
        <v>149</v>
      </c>
      <c r="E153" s="224" t="s">
        <v>19</v>
      </c>
      <c r="F153" s="225" t="s">
        <v>1085</v>
      </c>
      <c r="G153" s="222"/>
      <c r="H153" s="226">
        <v>0.105</v>
      </c>
      <c r="I153" s="227"/>
      <c r="J153" s="222"/>
      <c r="K153" s="222"/>
      <c r="L153" s="228"/>
      <c r="M153" s="229"/>
      <c r="N153" s="230"/>
      <c r="O153" s="230"/>
      <c r="P153" s="230"/>
      <c r="Q153" s="230"/>
      <c r="R153" s="230"/>
      <c r="S153" s="230"/>
      <c r="T153" s="23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2" t="s">
        <v>149</v>
      </c>
      <c r="AU153" s="232" t="s">
        <v>84</v>
      </c>
      <c r="AV153" s="13" t="s">
        <v>84</v>
      </c>
      <c r="AW153" s="13" t="s">
        <v>36</v>
      </c>
      <c r="AX153" s="13" t="s">
        <v>82</v>
      </c>
      <c r="AY153" s="232" t="s">
        <v>138</v>
      </c>
    </row>
    <row r="154" s="12" customFormat="1" ht="22.8" customHeight="1">
      <c r="A154" s="12"/>
      <c r="B154" s="187"/>
      <c r="C154" s="188"/>
      <c r="D154" s="189" t="s">
        <v>73</v>
      </c>
      <c r="E154" s="201" t="s">
        <v>145</v>
      </c>
      <c r="F154" s="201" t="s">
        <v>1086</v>
      </c>
      <c r="G154" s="188"/>
      <c r="H154" s="188"/>
      <c r="I154" s="191"/>
      <c r="J154" s="202">
        <f>BK154</f>
        <v>0</v>
      </c>
      <c r="K154" s="188"/>
      <c r="L154" s="193"/>
      <c r="M154" s="194"/>
      <c r="N154" s="195"/>
      <c r="O154" s="195"/>
      <c r="P154" s="196">
        <f>SUM(P155:P160)</f>
        <v>0</v>
      </c>
      <c r="Q154" s="195"/>
      <c r="R154" s="196">
        <f>SUM(R155:R160)</f>
        <v>6.2736217399999994</v>
      </c>
      <c r="S154" s="195"/>
      <c r="T154" s="197">
        <f>SUM(T155:T160)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98" t="s">
        <v>82</v>
      </c>
      <c r="AT154" s="199" t="s">
        <v>73</v>
      </c>
      <c r="AU154" s="199" t="s">
        <v>82</v>
      </c>
      <c r="AY154" s="198" t="s">
        <v>138</v>
      </c>
      <c r="BK154" s="200">
        <f>SUM(BK155:BK160)</f>
        <v>0</v>
      </c>
    </row>
    <row r="155" s="2" customFormat="1" ht="49.05" customHeight="1">
      <c r="A155" s="37"/>
      <c r="B155" s="38"/>
      <c r="C155" s="203" t="s">
        <v>241</v>
      </c>
      <c r="D155" s="203" t="s">
        <v>140</v>
      </c>
      <c r="E155" s="204" t="s">
        <v>1087</v>
      </c>
      <c r="F155" s="205" t="s">
        <v>1088</v>
      </c>
      <c r="G155" s="206" t="s">
        <v>220</v>
      </c>
      <c r="H155" s="207">
        <v>2.476</v>
      </c>
      <c r="I155" s="208"/>
      <c r="J155" s="209">
        <f>ROUND(I155*H155,2)</f>
        <v>0</v>
      </c>
      <c r="K155" s="205" t="s">
        <v>144</v>
      </c>
      <c r="L155" s="43"/>
      <c r="M155" s="210" t="s">
        <v>19</v>
      </c>
      <c r="N155" s="211" t="s">
        <v>45</v>
      </c>
      <c r="O155" s="83"/>
      <c r="P155" s="212">
        <f>O155*H155</f>
        <v>0</v>
      </c>
      <c r="Q155" s="212">
        <v>2.5020099999999998</v>
      </c>
      <c r="R155" s="212">
        <f>Q155*H155</f>
        <v>6.1949767599999994</v>
      </c>
      <c r="S155" s="212">
        <v>0</v>
      </c>
      <c r="T155" s="21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4" t="s">
        <v>145</v>
      </c>
      <c r="AT155" s="214" t="s">
        <v>140</v>
      </c>
      <c r="AU155" s="214" t="s">
        <v>84</v>
      </c>
      <c r="AY155" s="16" t="s">
        <v>138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82</v>
      </c>
      <c r="BK155" s="215">
        <f>ROUND(I155*H155,2)</f>
        <v>0</v>
      </c>
      <c r="BL155" s="16" t="s">
        <v>145</v>
      </c>
      <c r="BM155" s="214" t="s">
        <v>1089</v>
      </c>
    </row>
    <row r="156" s="2" customFormat="1">
      <c r="A156" s="37"/>
      <c r="B156" s="38"/>
      <c r="C156" s="39"/>
      <c r="D156" s="216" t="s">
        <v>147</v>
      </c>
      <c r="E156" s="39"/>
      <c r="F156" s="217" t="s">
        <v>1090</v>
      </c>
      <c r="G156" s="39"/>
      <c r="H156" s="39"/>
      <c r="I156" s="218"/>
      <c r="J156" s="39"/>
      <c r="K156" s="39"/>
      <c r="L156" s="43"/>
      <c r="M156" s="219"/>
      <c r="N156" s="220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147</v>
      </c>
      <c r="AU156" s="16" t="s">
        <v>84</v>
      </c>
    </row>
    <row r="157" s="13" customFormat="1">
      <c r="A157" s="13"/>
      <c r="B157" s="221"/>
      <c r="C157" s="222"/>
      <c r="D157" s="223" t="s">
        <v>149</v>
      </c>
      <c r="E157" s="224" t="s">
        <v>19</v>
      </c>
      <c r="F157" s="225" t="s">
        <v>1091</v>
      </c>
      <c r="G157" s="222"/>
      <c r="H157" s="226">
        <v>2.476</v>
      </c>
      <c r="I157" s="227"/>
      <c r="J157" s="222"/>
      <c r="K157" s="222"/>
      <c r="L157" s="228"/>
      <c r="M157" s="229"/>
      <c r="N157" s="230"/>
      <c r="O157" s="230"/>
      <c r="P157" s="230"/>
      <c r="Q157" s="230"/>
      <c r="R157" s="230"/>
      <c r="S157" s="230"/>
      <c r="T157" s="23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2" t="s">
        <v>149</v>
      </c>
      <c r="AU157" s="232" t="s">
        <v>84</v>
      </c>
      <c r="AV157" s="13" t="s">
        <v>84</v>
      </c>
      <c r="AW157" s="13" t="s">
        <v>36</v>
      </c>
      <c r="AX157" s="13" t="s">
        <v>82</v>
      </c>
      <c r="AY157" s="232" t="s">
        <v>138</v>
      </c>
    </row>
    <row r="158" s="2" customFormat="1" ht="78" customHeight="1">
      <c r="A158" s="37"/>
      <c r="B158" s="38"/>
      <c r="C158" s="203" t="s">
        <v>250</v>
      </c>
      <c r="D158" s="203" t="s">
        <v>140</v>
      </c>
      <c r="E158" s="204" t="s">
        <v>1092</v>
      </c>
      <c r="F158" s="205" t="s">
        <v>1093</v>
      </c>
      <c r="G158" s="206" t="s">
        <v>332</v>
      </c>
      <c r="H158" s="207">
        <v>0.073999999999999996</v>
      </c>
      <c r="I158" s="208"/>
      <c r="J158" s="209">
        <f>ROUND(I158*H158,2)</f>
        <v>0</v>
      </c>
      <c r="K158" s="205" t="s">
        <v>144</v>
      </c>
      <c r="L158" s="43"/>
      <c r="M158" s="210" t="s">
        <v>19</v>
      </c>
      <c r="N158" s="211" t="s">
        <v>45</v>
      </c>
      <c r="O158" s="83"/>
      <c r="P158" s="212">
        <f>O158*H158</f>
        <v>0</v>
      </c>
      <c r="Q158" s="212">
        <v>1.06277</v>
      </c>
      <c r="R158" s="212">
        <f>Q158*H158</f>
        <v>0.078644979999999989</v>
      </c>
      <c r="S158" s="212">
        <v>0</v>
      </c>
      <c r="T158" s="21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4" t="s">
        <v>145</v>
      </c>
      <c r="AT158" s="214" t="s">
        <v>140</v>
      </c>
      <c r="AU158" s="214" t="s">
        <v>84</v>
      </c>
      <c r="AY158" s="16" t="s">
        <v>138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6" t="s">
        <v>82</v>
      </c>
      <c r="BK158" s="215">
        <f>ROUND(I158*H158,2)</f>
        <v>0</v>
      </c>
      <c r="BL158" s="16" t="s">
        <v>145</v>
      </c>
      <c r="BM158" s="214" t="s">
        <v>1094</v>
      </c>
    </row>
    <row r="159" s="2" customFormat="1">
      <c r="A159" s="37"/>
      <c r="B159" s="38"/>
      <c r="C159" s="39"/>
      <c r="D159" s="216" t="s">
        <v>147</v>
      </c>
      <c r="E159" s="39"/>
      <c r="F159" s="217" t="s">
        <v>1095</v>
      </c>
      <c r="G159" s="39"/>
      <c r="H159" s="39"/>
      <c r="I159" s="218"/>
      <c r="J159" s="39"/>
      <c r="K159" s="39"/>
      <c r="L159" s="43"/>
      <c r="M159" s="219"/>
      <c r="N159" s="220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147</v>
      </c>
      <c r="AU159" s="16" t="s">
        <v>84</v>
      </c>
    </row>
    <row r="160" s="13" customFormat="1">
      <c r="A160" s="13"/>
      <c r="B160" s="221"/>
      <c r="C160" s="222"/>
      <c r="D160" s="223" t="s">
        <v>149</v>
      </c>
      <c r="E160" s="224" t="s">
        <v>19</v>
      </c>
      <c r="F160" s="225" t="s">
        <v>1096</v>
      </c>
      <c r="G160" s="222"/>
      <c r="H160" s="226">
        <v>0.073999999999999996</v>
      </c>
      <c r="I160" s="227"/>
      <c r="J160" s="222"/>
      <c r="K160" s="222"/>
      <c r="L160" s="228"/>
      <c r="M160" s="229"/>
      <c r="N160" s="230"/>
      <c r="O160" s="230"/>
      <c r="P160" s="230"/>
      <c r="Q160" s="230"/>
      <c r="R160" s="230"/>
      <c r="S160" s="230"/>
      <c r="T160" s="23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2" t="s">
        <v>149</v>
      </c>
      <c r="AU160" s="232" t="s">
        <v>84</v>
      </c>
      <c r="AV160" s="13" t="s">
        <v>84</v>
      </c>
      <c r="AW160" s="13" t="s">
        <v>36</v>
      </c>
      <c r="AX160" s="13" t="s">
        <v>82</v>
      </c>
      <c r="AY160" s="232" t="s">
        <v>138</v>
      </c>
    </row>
    <row r="161" s="12" customFormat="1" ht="22.8" customHeight="1">
      <c r="A161" s="12"/>
      <c r="B161" s="187"/>
      <c r="C161" s="188"/>
      <c r="D161" s="189" t="s">
        <v>73</v>
      </c>
      <c r="E161" s="201" t="s">
        <v>165</v>
      </c>
      <c r="F161" s="201" t="s">
        <v>408</v>
      </c>
      <c r="G161" s="188"/>
      <c r="H161" s="188"/>
      <c r="I161" s="191"/>
      <c r="J161" s="202">
        <f>BK161</f>
        <v>0</v>
      </c>
      <c r="K161" s="188"/>
      <c r="L161" s="193"/>
      <c r="M161" s="194"/>
      <c r="N161" s="195"/>
      <c r="O161" s="195"/>
      <c r="P161" s="196">
        <f>SUM(P162:P165)</f>
        <v>0</v>
      </c>
      <c r="Q161" s="195"/>
      <c r="R161" s="196">
        <f>SUM(R162:R165)</f>
        <v>5.6924999999999999</v>
      </c>
      <c r="S161" s="195"/>
      <c r="T161" s="197">
        <f>SUM(T162:T165)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98" t="s">
        <v>82</v>
      </c>
      <c r="AT161" s="199" t="s">
        <v>73</v>
      </c>
      <c r="AU161" s="199" t="s">
        <v>82</v>
      </c>
      <c r="AY161" s="198" t="s">
        <v>138</v>
      </c>
      <c r="BK161" s="200">
        <f>SUM(BK162:BK165)</f>
        <v>0</v>
      </c>
    </row>
    <row r="162" s="2" customFormat="1" ht="37.8" customHeight="1">
      <c r="A162" s="37"/>
      <c r="B162" s="38"/>
      <c r="C162" s="203" t="s">
        <v>256</v>
      </c>
      <c r="D162" s="203" t="s">
        <v>140</v>
      </c>
      <c r="E162" s="204" t="s">
        <v>1097</v>
      </c>
      <c r="F162" s="205" t="s">
        <v>1098</v>
      </c>
      <c r="G162" s="206" t="s">
        <v>143</v>
      </c>
      <c r="H162" s="207">
        <v>16.5</v>
      </c>
      <c r="I162" s="208"/>
      <c r="J162" s="209">
        <f>ROUND(I162*H162,2)</f>
        <v>0</v>
      </c>
      <c r="K162" s="205" t="s">
        <v>144</v>
      </c>
      <c r="L162" s="43"/>
      <c r="M162" s="210" t="s">
        <v>19</v>
      </c>
      <c r="N162" s="211" t="s">
        <v>45</v>
      </c>
      <c r="O162" s="83"/>
      <c r="P162" s="212">
        <f>O162*H162</f>
        <v>0</v>
      </c>
      <c r="Q162" s="212">
        <v>0.34499999999999997</v>
      </c>
      <c r="R162" s="212">
        <f>Q162*H162</f>
        <v>5.6924999999999999</v>
      </c>
      <c r="S162" s="212">
        <v>0</v>
      </c>
      <c r="T162" s="21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4" t="s">
        <v>145</v>
      </c>
      <c r="AT162" s="214" t="s">
        <v>140</v>
      </c>
      <c r="AU162" s="214" t="s">
        <v>84</v>
      </c>
      <c r="AY162" s="16" t="s">
        <v>138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6" t="s">
        <v>82</v>
      </c>
      <c r="BK162" s="215">
        <f>ROUND(I162*H162,2)</f>
        <v>0</v>
      </c>
      <c r="BL162" s="16" t="s">
        <v>145</v>
      </c>
      <c r="BM162" s="214" t="s">
        <v>1099</v>
      </c>
    </row>
    <row r="163" s="2" customFormat="1">
      <c r="A163" s="37"/>
      <c r="B163" s="38"/>
      <c r="C163" s="39"/>
      <c r="D163" s="216" t="s">
        <v>147</v>
      </c>
      <c r="E163" s="39"/>
      <c r="F163" s="217" t="s">
        <v>1100</v>
      </c>
      <c r="G163" s="39"/>
      <c r="H163" s="39"/>
      <c r="I163" s="218"/>
      <c r="J163" s="39"/>
      <c r="K163" s="39"/>
      <c r="L163" s="43"/>
      <c r="M163" s="219"/>
      <c r="N163" s="220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147</v>
      </c>
      <c r="AU163" s="16" t="s">
        <v>84</v>
      </c>
    </row>
    <row r="164" s="13" customFormat="1">
      <c r="A164" s="13"/>
      <c r="B164" s="221"/>
      <c r="C164" s="222"/>
      <c r="D164" s="223" t="s">
        <v>149</v>
      </c>
      <c r="E164" s="224" t="s">
        <v>19</v>
      </c>
      <c r="F164" s="225" t="s">
        <v>1101</v>
      </c>
      <c r="G164" s="222"/>
      <c r="H164" s="226">
        <v>1</v>
      </c>
      <c r="I164" s="227"/>
      <c r="J164" s="222"/>
      <c r="K164" s="222"/>
      <c r="L164" s="228"/>
      <c r="M164" s="229"/>
      <c r="N164" s="230"/>
      <c r="O164" s="230"/>
      <c r="P164" s="230"/>
      <c r="Q164" s="230"/>
      <c r="R164" s="230"/>
      <c r="S164" s="230"/>
      <c r="T164" s="23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2" t="s">
        <v>149</v>
      </c>
      <c r="AU164" s="232" t="s">
        <v>84</v>
      </c>
      <c r="AV164" s="13" t="s">
        <v>84</v>
      </c>
      <c r="AW164" s="13" t="s">
        <v>36</v>
      </c>
      <c r="AX164" s="13" t="s">
        <v>74</v>
      </c>
      <c r="AY164" s="232" t="s">
        <v>138</v>
      </c>
    </row>
    <row r="165" s="13" customFormat="1">
      <c r="A165" s="13"/>
      <c r="B165" s="221"/>
      <c r="C165" s="222"/>
      <c r="D165" s="223" t="s">
        <v>149</v>
      </c>
      <c r="E165" s="224" t="s">
        <v>19</v>
      </c>
      <c r="F165" s="225" t="s">
        <v>1102</v>
      </c>
      <c r="G165" s="222"/>
      <c r="H165" s="226">
        <v>15.5</v>
      </c>
      <c r="I165" s="227"/>
      <c r="J165" s="222"/>
      <c r="K165" s="222"/>
      <c r="L165" s="228"/>
      <c r="M165" s="229"/>
      <c r="N165" s="230"/>
      <c r="O165" s="230"/>
      <c r="P165" s="230"/>
      <c r="Q165" s="230"/>
      <c r="R165" s="230"/>
      <c r="S165" s="230"/>
      <c r="T165" s="23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2" t="s">
        <v>149</v>
      </c>
      <c r="AU165" s="232" t="s">
        <v>84</v>
      </c>
      <c r="AV165" s="13" t="s">
        <v>84</v>
      </c>
      <c r="AW165" s="13" t="s">
        <v>36</v>
      </c>
      <c r="AX165" s="13" t="s">
        <v>74</v>
      </c>
      <c r="AY165" s="232" t="s">
        <v>138</v>
      </c>
    </row>
    <row r="166" s="12" customFormat="1" ht="22.8" customHeight="1">
      <c r="A166" s="12"/>
      <c r="B166" s="187"/>
      <c r="C166" s="188"/>
      <c r="D166" s="189" t="s">
        <v>73</v>
      </c>
      <c r="E166" s="201" t="s">
        <v>181</v>
      </c>
      <c r="F166" s="201" t="s">
        <v>1103</v>
      </c>
      <c r="G166" s="188"/>
      <c r="H166" s="188"/>
      <c r="I166" s="191"/>
      <c r="J166" s="202">
        <f>BK166</f>
        <v>0</v>
      </c>
      <c r="K166" s="188"/>
      <c r="L166" s="193"/>
      <c r="M166" s="194"/>
      <c r="N166" s="195"/>
      <c r="O166" s="195"/>
      <c r="P166" s="196">
        <f>SUM(P167:P177)</f>
        <v>0</v>
      </c>
      <c r="Q166" s="195"/>
      <c r="R166" s="196">
        <f>SUM(R167:R177)</f>
        <v>0.20251</v>
      </c>
      <c r="S166" s="195"/>
      <c r="T166" s="197">
        <f>SUM(T167:T177)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98" t="s">
        <v>82</v>
      </c>
      <c r="AT166" s="199" t="s">
        <v>73</v>
      </c>
      <c r="AU166" s="199" t="s">
        <v>82</v>
      </c>
      <c r="AY166" s="198" t="s">
        <v>138</v>
      </c>
      <c r="BK166" s="200">
        <f>SUM(BK167:BK177)</f>
        <v>0</v>
      </c>
    </row>
    <row r="167" s="2" customFormat="1" ht="21.75" customHeight="1">
      <c r="A167" s="37"/>
      <c r="B167" s="38"/>
      <c r="C167" s="203" t="s">
        <v>7</v>
      </c>
      <c r="D167" s="203" t="s">
        <v>140</v>
      </c>
      <c r="E167" s="204" t="s">
        <v>1104</v>
      </c>
      <c r="F167" s="205" t="s">
        <v>1105</v>
      </c>
      <c r="G167" s="206" t="s">
        <v>806</v>
      </c>
      <c r="H167" s="207">
        <v>1</v>
      </c>
      <c r="I167" s="208"/>
      <c r="J167" s="209">
        <f>ROUND(I167*H167,2)</f>
        <v>0</v>
      </c>
      <c r="K167" s="205" t="s">
        <v>19</v>
      </c>
      <c r="L167" s="43"/>
      <c r="M167" s="210" t="s">
        <v>19</v>
      </c>
      <c r="N167" s="211" t="s">
        <v>45</v>
      </c>
      <c r="O167" s="83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4" t="s">
        <v>145</v>
      </c>
      <c r="AT167" s="214" t="s">
        <v>140</v>
      </c>
      <c r="AU167" s="214" t="s">
        <v>84</v>
      </c>
      <c r="AY167" s="16" t="s">
        <v>138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6" t="s">
        <v>82</v>
      </c>
      <c r="BK167" s="215">
        <f>ROUND(I167*H167,2)</f>
        <v>0</v>
      </c>
      <c r="BL167" s="16" t="s">
        <v>145</v>
      </c>
      <c r="BM167" s="214" t="s">
        <v>1106</v>
      </c>
    </row>
    <row r="168" s="2" customFormat="1" ht="16.5" customHeight="1">
      <c r="A168" s="37"/>
      <c r="B168" s="38"/>
      <c r="C168" s="203" t="s">
        <v>272</v>
      </c>
      <c r="D168" s="203" t="s">
        <v>140</v>
      </c>
      <c r="E168" s="204" t="s">
        <v>1107</v>
      </c>
      <c r="F168" s="205" t="s">
        <v>1108</v>
      </c>
      <c r="G168" s="206" t="s">
        <v>443</v>
      </c>
      <c r="H168" s="207">
        <v>1</v>
      </c>
      <c r="I168" s="208"/>
      <c r="J168" s="209">
        <f>ROUND(I168*H168,2)</f>
        <v>0</v>
      </c>
      <c r="K168" s="205" t="s">
        <v>19</v>
      </c>
      <c r="L168" s="43"/>
      <c r="M168" s="210" t="s">
        <v>19</v>
      </c>
      <c r="N168" s="211" t="s">
        <v>45</v>
      </c>
      <c r="O168" s="83"/>
      <c r="P168" s="212">
        <f>O168*H168</f>
        <v>0</v>
      </c>
      <c r="Q168" s="212">
        <v>0.14499999999999999</v>
      </c>
      <c r="R168" s="212">
        <f>Q168*H168</f>
        <v>0.14499999999999999</v>
      </c>
      <c r="S168" s="212">
        <v>0</v>
      </c>
      <c r="T168" s="21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4" t="s">
        <v>145</v>
      </c>
      <c r="AT168" s="214" t="s">
        <v>140</v>
      </c>
      <c r="AU168" s="214" t="s">
        <v>84</v>
      </c>
      <c r="AY168" s="16" t="s">
        <v>138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6" t="s">
        <v>82</v>
      </c>
      <c r="BK168" s="215">
        <f>ROUND(I168*H168,2)</f>
        <v>0</v>
      </c>
      <c r="BL168" s="16" t="s">
        <v>145</v>
      </c>
      <c r="BM168" s="214" t="s">
        <v>1109</v>
      </c>
    </row>
    <row r="169" s="2" customFormat="1" ht="16.5" customHeight="1">
      <c r="A169" s="37"/>
      <c r="B169" s="38"/>
      <c r="C169" s="203" t="s">
        <v>278</v>
      </c>
      <c r="D169" s="203" t="s">
        <v>140</v>
      </c>
      <c r="E169" s="204" t="s">
        <v>1110</v>
      </c>
      <c r="F169" s="205" t="s">
        <v>1111</v>
      </c>
      <c r="G169" s="206" t="s">
        <v>443</v>
      </c>
      <c r="H169" s="207">
        <v>1</v>
      </c>
      <c r="I169" s="208"/>
      <c r="J169" s="209">
        <f>ROUND(I169*H169,2)</f>
        <v>0</v>
      </c>
      <c r="K169" s="205" t="s">
        <v>19</v>
      </c>
      <c r="L169" s="43"/>
      <c r="M169" s="210" t="s">
        <v>19</v>
      </c>
      <c r="N169" s="211" t="s">
        <v>45</v>
      </c>
      <c r="O169" s="83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4" t="s">
        <v>145</v>
      </c>
      <c r="AT169" s="214" t="s">
        <v>140</v>
      </c>
      <c r="AU169" s="214" t="s">
        <v>84</v>
      </c>
      <c r="AY169" s="16" t="s">
        <v>138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6" t="s">
        <v>82</v>
      </c>
      <c r="BK169" s="215">
        <f>ROUND(I169*H169,2)</f>
        <v>0</v>
      </c>
      <c r="BL169" s="16" t="s">
        <v>145</v>
      </c>
      <c r="BM169" s="214" t="s">
        <v>1112</v>
      </c>
    </row>
    <row r="170" s="2" customFormat="1" ht="44.25" customHeight="1">
      <c r="A170" s="37"/>
      <c r="B170" s="38"/>
      <c r="C170" s="203" t="s">
        <v>285</v>
      </c>
      <c r="D170" s="203" t="s">
        <v>140</v>
      </c>
      <c r="E170" s="204" t="s">
        <v>1113</v>
      </c>
      <c r="F170" s="205" t="s">
        <v>1114</v>
      </c>
      <c r="G170" s="206" t="s">
        <v>228</v>
      </c>
      <c r="H170" s="207">
        <v>4</v>
      </c>
      <c r="I170" s="208"/>
      <c r="J170" s="209">
        <f>ROUND(I170*H170,2)</f>
        <v>0</v>
      </c>
      <c r="K170" s="205" t="s">
        <v>144</v>
      </c>
      <c r="L170" s="43"/>
      <c r="M170" s="210" t="s">
        <v>19</v>
      </c>
      <c r="N170" s="211" t="s">
        <v>45</v>
      </c>
      <c r="O170" s="83"/>
      <c r="P170" s="212">
        <f>O170*H170</f>
        <v>0</v>
      </c>
      <c r="Q170" s="212">
        <v>0.00248</v>
      </c>
      <c r="R170" s="212">
        <f>Q170*H170</f>
        <v>0.00992</v>
      </c>
      <c r="S170" s="212">
        <v>0</v>
      </c>
      <c r="T170" s="21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4" t="s">
        <v>145</v>
      </c>
      <c r="AT170" s="214" t="s">
        <v>140</v>
      </c>
      <c r="AU170" s="214" t="s">
        <v>84</v>
      </c>
      <c r="AY170" s="16" t="s">
        <v>138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6" t="s">
        <v>82</v>
      </c>
      <c r="BK170" s="215">
        <f>ROUND(I170*H170,2)</f>
        <v>0</v>
      </c>
      <c r="BL170" s="16" t="s">
        <v>145</v>
      </c>
      <c r="BM170" s="214" t="s">
        <v>1115</v>
      </c>
    </row>
    <row r="171" s="2" customFormat="1">
      <c r="A171" s="37"/>
      <c r="B171" s="38"/>
      <c r="C171" s="39"/>
      <c r="D171" s="216" t="s">
        <v>147</v>
      </c>
      <c r="E171" s="39"/>
      <c r="F171" s="217" t="s">
        <v>1116</v>
      </c>
      <c r="G171" s="39"/>
      <c r="H171" s="39"/>
      <c r="I171" s="218"/>
      <c r="J171" s="39"/>
      <c r="K171" s="39"/>
      <c r="L171" s="43"/>
      <c r="M171" s="219"/>
      <c r="N171" s="220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147</v>
      </c>
      <c r="AU171" s="16" t="s">
        <v>84</v>
      </c>
    </row>
    <row r="172" s="13" customFormat="1">
      <c r="A172" s="13"/>
      <c r="B172" s="221"/>
      <c r="C172" s="222"/>
      <c r="D172" s="223" t="s">
        <v>149</v>
      </c>
      <c r="E172" s="224" t="s">
        <v>19</v>
      </c>
      <c r="F172" s="225" t="s">
        <v>1117</v>
      </c>
      <c r="G172" s="222"/>
      <c r="H172" s="226">
        <v>4</v>
      </c>
      <c r="I172" s="227"/>
      <c r="J172" s="222"/>
      <c r="K172" s="222"/>
      <c r="L172" s="228"/>
      <c r="M172" s="229"/>
      <c r="N172" s="230"/>
      <c r="O172" s="230"/>
      <c r="P172" s="230"/>
      <c r="Q172" s="230"/>
      <c r="R172" s="230"/>
      <c r="S172" s="230"/>
      <c r="T172" s="23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2" t="s">
        <v>149</v>
      </c>
      <c r="AU172" s="232" t="s">
        <v>84</v>
      </c>
      <c r="AV172" s="13" t="s">
        <v>84</v>
      </c>
      <c r="AW172" s="13" t="s">
        <v>36</v>
      </c>
      <c r="AX172" s="13" t="s">
        <v>82</v>
      </c>
      <c r="AY172" s="232" t="s">
        <v>138</v>
      </c>
    </row>
    <row r="173" s="2" customFormat="1" ht="37.8" customHeight="1">
      <c r="A173" s="37"/>
      <c r="B173" s="38"/>
      <c r="C173" s="203" t="s">
        <v>292</v>
      </c>
      <c r="D173" s="203" t="s">
        <v>140</v>
      </c>
      <c r="E173" s="204" t="s">
        <v>1118</v>
      </c>
      <c r="F173" s="205" t="s">
        <v>1119</v>
      </c>
      <c r="G173" s="206" t="s">
        <v>153</v>
      </c>
      <c r="H173" s="207">
        <v>1</v>
      </c>
      <c r="I173" s="208"/>
      <c r="J173" s="209">
        <f>ROUND(I173*H173,2)</f>
        <v>0</v>
      </c>
      <c r="K173" s="205" t="s">
        <v>1120</v>
      </c>
      <c r="L173" s="43"/>
      <c r="M173" s="210" t="s">
        <v>19</v>
      </c>
      <c r="N173" s="211" t="s">
        <v>45</v>
      </c>
      <c r="O173" s="83"/>
      <c r="P173" s="212">
        <f>O173*H173</f>
        <v>0</v>
      </c>
      <c r="Q173" s="212">
        <v>0.01082</v>
      </c>
      <c r="R173" s="212">
        <f>Q173*H173</f>
        <v>0.01082</v>
      </c>
      <c r="S173" s="212">
        <v>0</v>
      </c>
      <c r="T173" s="21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4" t="s">
        <v>145</v>
      </c>
      <c r="AT173" s="214" t="s">
        <v>140</v>
      </c>
      <c r="AU173" s="214" t="s">
        <v>84</v>
      </c>
      <c r="AY173" s="16" t="s">
        <v>138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6" t="s">
        <v>82</v>
      </c>
      <c r="BK173" s="215">
        <f>ROUND(I173*H173,2)</f>
        <v>0</v>
      </c>
      <c r="BL173" s="16" t="s">
        <v>145</v>
      </c>
      <c r="BM173" s="214" t="s">
        <v>1121</v>
      </c>
    </row>
    <row r="174" s="2" customFormat="1" ht="33" customHeight="1">
      <c r="A174" s="37"/>
      <c r="B174" s="38"/>
      <c r="C174" s="203" t="s">
        <v>299</v>
      </c>
      <c r="D174" s="203" t="s">
        <v>140</v>
      </c>
      <c r="E174" s="204" t="s">
        <v>1122</v>
      </c>
      <c r="F174" s="205" t="s">
        <v>1123</v>
      </c>
      <c r="G174" s="206" t="s">
        <v>153</v>
      </c>
      <c r="H174" s="207">
        <v>1</v>
      </c>
      <c r="I174" s="208"/>
      <c r="J174" s="209">
        <f>ROUND(I174*H174,2)</f>
        <v>0</v>
      </c>
      <c r="K174" s="205" t="s">
        <v>1120</v>
      </c>
      <c r="L174" s="43"/>
      <c r="M174" s="210" t="s">
        <v>19</v>
      </c>
      <c r="N174" s="211" t="s">
        <v>45</v>
      </c>
      <c r="O174" s="83"/>
      <c r="P174" s="212">
        <f>O174*H174</f>
        <v>0</v>
      </c>
      <c r="Q174" s="212">
        <v>0.01324</v>
      </c>
      <c r="R174" s="212">
        <f>Q174*H174</f>
        <v>0.01324</v>
      </c>
      <c r="S174" s="212">
        <v>0</v>
      </c>
      <c r="T174" s="21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4" t="s">
        <v>145</v>
      </c>
      <c r="AT174" s="214" t="s">
        <v>140</v>
      </c>
      <c r="AU174" s="214" t="s">
        <v>84</v>
      </c>
      <c r="AY174" s="16" t="s">
        <v>138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6" t="s">
        <v>82</v>
      </c>
      <c r="BK174" s="215">
        <f>ROUND(I174*H174,2)</f>
        <v>0</v>
      </c>
      <c r="BL174" s="16" t="s">
        <v>145</v>
      </c>
      <c r="BM174" s="214" t="s">
        <v>1124</v>
      </c>
    </row>
    <row r="175" s="2" customFormat="1" ht="33" customHeight="1">
      <c r="A175" s="37"/>
      <c r="B175" s="38"/>
      <c r="C175" s="203" t="s">
        <v>306</v>
      </c>
      <c r="D175" s="203" t="s">
        <v>140</v>
      </c>
      <c r="E175" s="204" t="s">
        <v>1125</v>
      </c>
      <c r="F175" s="205" t="s">
        <v>1126</v>
      </c>
      <c r="G175" s="206" t="s">
        <v>153</v>
      </c>
      <c r="H175" s="207">
        <v>1</v>
      </c>
      <c r="I175" s="208"/>
      <c r="J175" s="209">
        <f>ROUND(I175*H175,2)</f>
        <v>0</v>
      </c>
      <c r="K175" s="205" t="s">
        <v>1120</v>
      </c>
      <c r="L175" s="43"/>
      <c r="M175" s="210" t="s">
        <v>19</v>
      </c>
      <c r="N175" s="211" t="s">
        <v>45</v>
      </c>
      <c r="O175" s="83"/>
      <c r="P175" s="212">
        <f>O175*H175</f>
        <v>0</v>
      </c>
      <c r="Q175" s="212">
        <v>0.023529999999999999</v>
      </c>
      <c r="R175" s="212">
        <f>Q175*H175</f>
        <v>0.023529999999999999</v>
      </c>
      <c r="S175" s="212">
        <v>0</v>
      </c>
      <c r="T175" s="21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4" t="s">
        <v>145</v>
      </c>
      <c r="AT175" s="214" t="s">
        <v>140</v>
      </c>
      <c r="AU175" s="214" t="s">
        <v>84</v>
      </c>
      <c r="AY175" s="16" t="s">
        <v>138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6" t="s">
        <v>82</v>
      </c>
      <c r="BK175" s="215">
        <f>ROUND(I175*H175,2)</f>
        <v>0</v>
      </c>
      <c r="BL175" s="16" t="s">
        <v>145</v>
      </c>
      <c r="BM175" s="214" t="s">
        <v>1127</v>
      </c>
    </row>
    <row r="176" s="2" customFormat="1" ht="44.25" customHeight="1">
      <c r="A176" s="37"/>
      <c r="B176" s="38"/>
      <c r="C176" s="203" t="s">
        <v>314</v>
      </c>
      <c r="D176" s="203" t="s">
        <v>140</v>
      </c>
      <c r="E176" s="204" t="s">
        <v>1128</v>
      </c>
      <c r="F176" s="205" t="s">
        <v>1129</v>
      </c>
      <c r="G176" s="206" t="s">
        <v>153</v>
      </c>
      <c r="H176" s="207">
        <v>1</v>
      </c>
      <c r="I176" s="208"/>
      <c r="J176" s="209">
        <f>ROUND(I176*H176,2)</f>
        <v>0</v>
      </c>
      <c r="K176" s="205" t="s">
        <v>144</v>
      </c>
      <c r="L176" s="43"/>
      <c r="M176" s="210" t="s">
        <v>19</v>
      </c>
      <c r="N176" s="211" t="s">
        <v>45</v>
      </c>
      <c r="O176" s="83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4" t="s">
        <v>145</v>
      </c>
      <c r="AT176" s="214" t="s">
        <v>140</v>
      </c>
      <c r="AU176" s="214" t="s">
        <v>84</v>
      </c>
      <c r="AY176" s="16" t="s">
        <v>138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6" t="s">
        <v>82</v>
      </c>
      <c r="BK176" s="215">
        <f>ROUND(I176*H176,2)</f>
        <v>0</v>
      </c>
      <c r="BL176" s="16" t="s">
        <v>145</v>
      </c>
      <c r="BM176" s="214" t="s">
        <v>1130</v>
      </c>
    </row>
    <row r="177" s="2" customFormat="1">
      <c r="A177" s="37"/>
      <c r="B177" s="38"/>
      <c r="C177" s="39"/>
      <c r="D177" s="216" t="s">
        <v>147</v>
      </c>
      <c r="E177" s="39"/>
      <c r="F177" s="217" t="s">
        <v>1131</v>
      </c>
      <c r="G177" s="39"/>
      <c r="H177" s="39"/>
      <c r="I177" s="218"/>
      <c r="J177" s="39"/>
      <c r="K177" s="39"/>
      <c r="L177" s="43"/>
      <c r="M177" s="219"/>
      <c r="N177" s="220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147</v>
      </c>
      <c r="AU177" s="16" t="s">
        <v>84</v>
      </c>
    </row>
    <row r="178" s="12" customFormat="1" ht="22.8" customHeight="1">
      <c r="A178" s="12"/>
      <c r="B178" s="187"/>
      <c r="C178" s="188"/>
      <c r="D178" s="189" t="s">
        <v>73</v>
      </c>
      <c r="E178" s="201" t="s">
        <v>327</v>
      </c>
      <c r="F178" s="201" t="s">
        <v>328</v>
      </c>
      <c r="G178" s="188"/>
      <c r="H178" s="188"/>
      <c r="I178" s="191"/>
      <c r="J178" s="202">
        <f>BK178</f>
        <v>0</v>
      </c>
      <c r="K178" s="188"/>
      <c r="L178" s="193"/>
      <c r="M178" s="194"/>
      <c r="N178" s="195"/>
      <c r="O178" s="195"/>
      <c r="P178" s="196">
        <f>SUM(P179:P186)</f>
        <v>0</v>
      </c>
      <c r="Q178" s="195"/>
      <c r="R178" s="196">
        <f>SUM(R179:R186)</f>
        <v>0</v>
      </c>
      <c r="S178" s="195"/>
      <c r="T178" s="197">
        <f>SUM(T179:T186)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8" t="s">
        <v>82</v>
      </c>
      <c r="AT178" s="199" t="s">
        <v>73</v>
      </c>
      <c r="AU178" s="199" t="s">
        <v>82</v>
      </c>
      <c r="AY178" s="198" t="s">
        <v>138</v>
      </c>
      <c r="BK178" s="200">
        <f>SUM(BK179:BK186)</f>
        <v>0</v>
      </c>
    </row>
    <row r="179" s="2" customFormat="1" ht="44.25" customHeight="1">
      <c r="A179" s="37"/>
      <c r="B179" s="38"/>
      <c r="C179" s="203" t="s">
        <v>320</v>
      </c>
      <c r="D179" s="203" t="s">
        <v>140</v>
      </c>
      <c r="E179" s="204" t="s">
        <v>355</v>
      </c>
      <c r="F179" s="205" t="s">
        <v>356</v>
      </c>
      <c r="G179" s="206" t="s">
        <v>332</v>
      </c>
      <c r="H179" s="207">
        <v>338.58100000000002</v>
      </c>
      <c r="I179" s="208"/>
      <c r="J179" s="209">
        <f>ROUND(I179*H179,2)</f>
        <v>0</v>
      </c>
      <c r="K179" s="205" t="s">
        <v>144</v>
      </c>
      <c r="L179" s="43"/>
      <c r="M179" s="210" t="s">
        <v>19</v>
      </c>
      <c r="N179" s="211" t="s">
        <v>45</v>
      </c>
      <c r="O179" s="83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4" t="s">
        <v>145</v>
      </c>
      <c r="AT179" s="214" t="s">
        <v>140</v>
      </c>
      <c r="AU179" s="214" t="s">
        <v>84</v>
      </c>
      <c r="AY179" s="16" t="s">
        <v>138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6" t="s">
        <v>82</v>
      </c>
      <c r="BK179" s="215">
        <f>ROUND(I179*H179,2)</f>
        <v>0</v>
      </c>
      <c r="BL179" s="16" t="s">
        <v>145</v>
      </c>
      <c r="BM179" s="214" t="s">
        <v>1132</v>
      </c>
    </row>
    <row r="180" s="2" customFormat="1">
      <c r="A180" s="37"/>
      <c r="B180" s="38"/>
      <c r="C180" s="39"/>
      <c r="D180" s="216" t="s">
        <v>147</v>
      </c>
      <c r="E180" s="39"/>
      <c r="F180" s="217" t="s">
        <v>358</v>
      </c>
      <c r="G180" s="39"/>
      <c r="H180" s="39"/>
      <c r="I180" s="218"/>
      <c r="J180" s="39"/>
      <c r="K180" s="39"/>
      <c r="L180" s="43"/>
      <c r="M180" s="219"/>
      <c r="N180" s="220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147</v>
      </c>
      <c r="AU180" s="16" t="s">
        <v>84</v>
      </c>
    </row>
    <row r="181" s="13" customFormat="1">
      <c r="A181" s="13"/>
      <c r="B181" s="221"/>
      <c r="C181" s="222"/>
      <c r="D181" s="223" t="s">
        <v>149</v>
      </c>
      <c r="E181" s="224" t="s">
        <v>19</v>
      </c>
      <c r="F181" s="225" t="s">
        <v>1016</v>
      </c>
      <c r="G181" s="222"/>
      <c r="H181" s="226">
        <v>0.188</v>
      </c>
      <c r="I181" s="227"/>
      <c r="J181" s="222"/>
      <c r="K181" s="222"/>
      <c r="L181" s="228"/>
      <c r="M181" s="229"/>
      <c r="N181" s="230"/>
      <c r="O181" s="230"/>
      <c r="P181" s="230"/>
      <c r="Q181" s="230"/>
      <c r="R181" s="230"/>
      <c r="S181" s="230"/>
      <c r="T181" s="23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2" t="s">
        <v>149</v>
      </c>
      <c r="AU181" s="232" t="s">
        <v>84</v>
      </c>
      <c r="AV181" s="13" t="s">
        <v>84</v>
      </c>
      <c r="AW181" s="13" t="s">
        <v>36</v>
      </c>
      <c r="AX181" s="13" t="s">
        <v>74</v>
      </c>
      <c r="AY181" s="232" t="s">
        <v>138</v>
      </c>
    </row>
    <row r="182" s="13" customFormat="1">
      <c r="A182" s="13"/>
      <c r="B182" s="221"/>
      <c r="C182" s="222"/>
      <c r="D182" s="223" t="s">
        <v>149</v>
      </c>
      <c r="E182" s="224" t="s">
        <v>19</v>
      </c>
      <c r="F182" s="225" t="s">
        <v>1133</v>
      </c>
      <c r="G182" s="222"/>
      <c r="H182" s="226">
        <v>89.849999999999994</v>
      </c>
      <c r="I182" s="227"/>
      <c r="J182" s="222"/>
      <c r="K182" s="222"/>
      <c r="L182" s="228"/>
      <c r="M182" s="229"/>
      <c r="N182" s="230"/>
      <c r="O182" s="230"/>
      <c r="P182" s="230"/>
      <c r="Q182" s="230"/>
      <c r="R182" s="230"/>
      <c r="S182" s="230"/>
      <c r="T182" s="23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2" t="s">
        <v>149</v>
      </c>
      <c r="AU182" s="232" t="s">
        <v>84</v>
      </c>
      <c r="AV182" s="13" t="s">
        <v>84</v>
      </c>
      <c r="AW182" s="13" t="s">
        <v>36</v>
      </c>
      <c r="AX182" s="13" t="s">
        <v>74</v>
      </c>
      <c r="AY182" s="232" t="s">
        <v>138</v>
      </c>
    </row>
    <row r="183" s="13" customFormat="1">
      <c r="A183" s="13"/>
      <c r="B183" s="221"/>
      <c r="C183" s="222"/>
      <c r="D183" s="223" t="s">
        <v>149</v>
      </c>
      <c r="E183" s="224" t="s">
        <v>19</v>
      </c>
      <c r="F183" s="225" t="s">
        <v>1018</v>
      </c>
      <c r="G183" s="222"/>
      <c r="H183" s="226">
        <v>21</v>
      </c>
      <c r="I183" s="227"/>
      <c r="J183" s="222"/>
      <c r="K183" s="222"/>
      <c r="L183" s="228"/>
      <c r="M183" s="229"/>
      <c r="N183" s="230"/>
      <c r="O183" s="230"/>
      <c r="P183" s="230"/>
      <c r="Q183" s="230"/>
      <c r="R183" s="230"/>
      <c r="S183" s="230"/>
      <c r="T183" s="23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2" t="s">
        <v>149</v>
      </c>
      <c r="AU183" s="232" t="s">
        <v>84</v>
      </c>
      <c r="AV183" s="13" t="s">
        <v>84</v>
      </c>
      <c r="AW183" s="13" t="s">
        <v>36</v>
      </c>
      <c r="AX183" s="13" t="s">
        <v>74</v>
      </c>
      <c r="AY183" s="232" t="s">
        <v>138</v>
      </c>
    </row>
    <row r="184" s="13" customFormat="1">
      <c r="A184" s="13"/>
      <c r="B184" s="221"/>
      <c r="C184" s="222"/>
      <c r="D184" s="223" t="s">
        <v>149</v>
      </c>
      <c r="E184" s="224" t="s">
        <v>19</v>
      </c>
      <c r="F184" s="225" t="s">
        <v>1019</v>
      </c>
      <c r="G184" s="222"/>
      <c r="H184" s="226">
        <v>5.5750000000000002</v>
      </c>
      <c r="I184" s="227"/>
      <c r="J184" s="222"/>
      <c r="K184" s="222"/>
      <c r="L184" s="228"/>
      <c r="M184" s="229"/>
      <c r="N184" s="230"/>
      <c r="O184" s="230"/>
      <c r="P184" s="230"/>
      <c r="Q184" s="230"/>
      <c r="R184" s="230"/>
      <c r="S184" s="230"/>
      <c r="T184" s="23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2" t="s">
        <v>149</v>
      </c>
      <c r="AU184" s="232" t="s">
        <v>84</v>
      </c>
      <c r="AV184" s="13" t="s">
        <v>84</v>
      </c>
      <c r="AW184" s="13" t="s">
        <v>36</v>
      </c>
      <c r="AX184" s="13" t="s">
        <v>74</v>
      </c>
      <c r="AY184" s="232" t="s">
        <v>138</v>
      </c>
    </row>
    <row r="185" s="13" customFormat="1">
      <c r="A185" s="13"/>
      <c r="B185" s="221"/>
      <c r="C185" s="222"/>
      <c r="D185" s="223" t="s">
        <v>149</v>
      </c>
      <c r="E185" s="224" t="s">
        <v>19</v>
      </c>
      <c r="F185" s="225" t="s">
        <v>1134</v>
      </c>
      <c r="G185" s="222"/>
      <c r="H185" s="226">
        <v>95</v>
      </c>
      <c r="I185" s="227"/>
      <c r="J185" s="222"/>
      <c r="K185" s="222"/>
      <c r="L185" s="228"/>
      <c r="M185" s="229"/>
      <c r="N185" s="230"/>
      <c r="O185" s="230"/>
      <c r="P185" s="230"/>
      <c r="Q185" s="230"/>
      <c r="R185" s="230"/>
      <c r="S185" s="230"/>
      <c r="T185" s="23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2" t="s">
        <v>149</v>
      </c>
      <c r="AU185" s="232" t="s">
        <v>84</v>
      </c>
      <c r="AV185" s="13" t="s">
        <v>84</v>
      </c>
      <c r="AW185" s="13" t="s">
        <v>36</v>
      </c>
      <c r="AX185" s="13" t="s">
        <v>74</v>
      </c>
      <c r="AY185" s="232" t="s">
        <v>138</v>
      </c>
    </row>
    <row r="186" s="13" customFormat="1">
      <c r="A186" s="13"/>
      <c r="B186" s="221"/>
      <c r="C186" s="222"/>
      <c r="D186" s="223" t="s">
        <v>149</v>
      </c>
      <c r="E186" s="222"/>
      <c r="F186" s="225" t="s">
        <v>1135</v>
      </c>
      <c r="G186" s="222"/>
      <c r="H186" s="226">
        <v>338.58100000000002</v>
      </c>
      <c r="I186" s="227"/>
      <c r="J186" s="222"/>
      <c r="K186" s="222"/>
      <c r="L186" s="228"/>
      <c r="M186" s="229"/>
      <c r="N186" s="230"/>
      <c r="O186" s="230"/>
      <c r="P186" s="230"/>
      <c r="Q186" s="230"/>
      <c r="R186" s="230"/>
      <c r="S186" s="230"/>
      <c r="T186" s="23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2" t="s">
        <v>149</v>
      </c>
      <c r="AU186" s="232" t="s">
        <v>84</v>
      </c>
      <c r="AV186" s="13" t="s">
        <v>84</v>
      </c>
      <c r="AW186" s="13" t="s">
        <v>4</v>
      </c>
      <c r="AX186" s="13" t="s">
        <v>82</v>
      </c>
      <c r="AY186" s="232" t="s">
        <v>138</v>
      </c>
    </row>
    <row r="187" s="12" customFormat="1" ht="22.8" customHeight="1">
      <c r="A187" s="12"/>
      <c r="B187" s="187"/>
      <c r="C187" s="188"/>
      <c r="D187" s="189" t="s">
        <v>73</v>
      </c>
      <c r="E187" s="201" t="s">
        <v>464</v>
      </c>
      <c r="F187" s="201" t="s">
        <v>465</v>
      </c>
      <c r="G187" s="188"/>
      <c r="H187" s="188"/>
      <c r="I187" s="191"/>
      <c r="J187" s="202">
        <f>BK187</f>
        <v>0</v>
      </c>
      <c r="K187" s="188"/>
      <c r="L187" s="193"/>
      <c r="M187" s="194"/>
      <c r="N187" s="195"/>
      <c r="O187" s="195"/>
      <c r="P187" s="196">
        <f>SUM(P188:P189)</f>
        <v>0</v>
      </c>
      <c r="Q187" s="195"/>
      <c r="R187" s="196">
        <f>SUM(R188:R189)</f>
        <v>0</v>
      </c>
      <c r="S187" s="195"/>
      <c r="T187" s="197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98" t="s">
        <v>82</v>
      </c>
      <c r="AT187" s="199" t="s">
        <v>73</v>
      </c>
      <c r="AU187" s="199" t="s">
        <v>82</v>
      </c>
      <c r="AY187" s="198" t="s">
        <v>138</v>
      </c>
      <c r="BK187" s="200">
        <f>SUM(BK188:BK189)</f>
        <v>0</v>
      </c>
    </row>
    <row r="188" s="2" customFormat="1" ht="24.15" customHeight="1">
      <c r="A188" s="37"/>
      <c r="B188" s="38"/>
      <c r="C188" s="203" t="s">
        <v>329</v>
      </c>
      <c r="D188" s="203" t="s">
        <v>140</v>
      </c>
      <c r="E188" s="204" t="s">
        <v>1136</v>
      </c>
      <c r="F188" s="205" t="s">
        <v>1137</v>
      </c>
      <c r="G188" s="206" t="s">
        <v>332</v>
      </c>
      <c r="H188" s="207">
        <v>147.928</v>
      </c>
      <c r="I188" s="208"/>
      <c r="J188" s="209">
        <f>ROUND(I188*H188,2)</f>
        <v>0</v>
      </c>
      <c r="K188" s="205" t="s">
        <v>144</v>
      </c>
      <c r="L188" s="43"/>
      <c r="M188" s="210" t="s">
        <v>19</v>
      </c>
      <c r="N188" s="211" t="s">
        <v>45</v>
      </c>
      <c r="O188" s="83"/>
      <c r="P188" s="212">
        <f>O188*H188</f>
        <v>0</v>
      </c>
      <c r="Q188" s="212">
        <v>0</v>
      </c>
      <c r="R188" s="212">
        <f>Q188*H188</f>
        <v>0</v>
      </c>
      <c r="S188" s="212">
        <v>0</v>
      </c>
      <c r="T188" s="213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4" t="s">
        <v>145</v>
      </c>
      <c r="AT188" s="214" t="s">
        <v>140</v>
      </c>
      <c r="AU188" s="214" t="s">
        <v>84</v>
      </c>
      <c r="AY188" s="16" t="s">
        <v>138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6" t="s">
        <v>82</v>
      </c>
      <c r="BK188" s="215">
        <f>ROUND(I188*H188,2)</f>
        <v>0</v>
      </c>
      <c r="BL188" s="16" t="s">
        <v>145</v>
      </c>
      <c r="BM188" s="214" t="s">
        <v>1138</v>
      </c>
    </row>
    <row r="189" s="2" customFormat="1">
      <c r="A189" s="37"/>
      <c r="B189" s="38"/>
      <c r="C189" s="39"/>
      <c r="D189" s="216" t="s">
        <v>147</v>
      </c>
      <c r="E189" s="39"/>
      <c r="F189" s="217" t="s">
        <v>1139</v>
      </c>
      <c r="G189" s="39"/>
      <c r="H189" s="39"/>
      <c r="I189" s="218"/>
      <c r="J189" s="39"/>
      <c r="K189" s="39"/>
      <c r="L189" s="43"/>
      <c r="M189" s="257"/>
      <c r="N189" s="258"/>
      <c r="O189" s="259"/>
      <c r="P189" s="259"/>
      <c r="Q189" s="259"/>
      <c r="R189" s="259"/>
      <c r="S189" s="259"/>
      <c r="T189" s="260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147</v>
      </c>
      <c r="AU189" s="16" t="s">
        <v>84</v>
      </c>
    </row>
    <row r="190" s="2" customFormat="1" ht="6.96" customHeight="1">
      <c r="A190" s="37"/>
      <c r="B190" s="58"/>
      <c r="C190" s="59"/>
      <c r="D190" s="59"/>
      <c r="E190" s="59"/>
      <c r="F190" s="59"/>
      <c r="G190" s="59"/>
      <c r="H190" s="59"/>
      <c r="I190" s="59"/>
      <c r="J190" s="59"/>
      <c r="K190" s="59"/>
      <c r="L190" s="43"/>
      <c r="M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</row>
  </sheetData>
  <sheetProtection sheet="1" autoFilter="0" formatColumns="0" formatRows="0" objects="1" scenarios="1" spinCount="100000" saltValue="vL3GCXnfj+dKNXbSalTLv3y4ulpD2b3wD/KwjrhtEgs2+xiIzMxXhJqxgaKgKAxd0Z9tEkK7thsGVjUZ0e/yfA==" hashValue="HPUvLdmoPWgdZ4xh6hVGUwcdcLMwDzpPGLLE7WaxGTdkOPZ3sA8GIGfYN3giVFmtM0W2Rc+4LyCNniDqtEVlRw==" algorithmName="SHA-512" password="CC35"/>
  <autoFilter ref="C86:K189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2_02/132153311"/>
    <hyperlink ref="F96" r:id="rId2" display="https://podminky.urs.cz/item/CS_URS_2022_02/132251254"/>
    <hyperlink ref="F100" r:id="rId3" display="https://podminky.urs.cz/item/CS_URS_2022_02/133154103"/>
    <hyperlink ref="F105" r:id="rId4" display="https://podminky.urs.cz/item/CS_URS_2022_02/162751117"/>
    <hyperlink ref="F112" r:id="rId5" display="https://podminky.urs.cz/item/CS_URS_2022_02/174151101"/>
    <hyperlink ref="F116" r:id="rId6" display="https://podminky.urs.cz/item/CS_URS_2022_02/174253302"/>
    <hyperlink ref="F119" r:id="rId7" display="https://podminky.urs.cz/item/CS_URS_2022_02/175101209"/>
    <hyperlink ref="F124" r:id="rId8" display="https://podminky.urs.cz/item/CS_URS_2022_02/175151101"/>
    <hyperlink ref="F127" r:id="rId9" display="https://podminky.urs.cz/item/CS_URS_2022_02/211571111"/>
    <hyperlink ref="F131" r:id="rId10" display="https://podminky.urs.cz/item/CS_URS_2022_02/211971122"/>
    <hyperlink ref="F137" r:id="rId11" display="https://podminky.urs.cz/item/CS_URS_2022_02/212752101"/>
    <hyperlink ref="F141" r:id="rId12" display="https://podminky.urs.cz/item/CS_URS_2022_02/212752102"/>
    <hyperlink ref="F144" r:id="rId13" display="https://podminky.urs.cz/item/CS_URS_2022_02/273321311"/>
    <hyperlink ref="F147" r:id="rId14" display="https://podminky.urs.cz/item/CS_URS_2022_02/273351121"/>
    <hyperlink ref="F150" r:id="rId15" display="https://podminky.urs.cz/item/CS_URS_2022_02/273351122"/>
    <hyperlink ref="F152" r:id="rId16" display="https://podminky.urs.cz/item/CS_URS_2022_02/273362021"/>
    <hyperlink ref="F156" r:id="rId17" display="https://podminky.urs.cz/item/CS_URS_2022_02/411321515"/>
    <hyperlink ref="F159" r:id="rId18" display="https://podminky.urs.cz/item/CS_URS_2022_02/411362021"/>
    <hyperlink ref="F163" r:id="rId19" display="https://podminky.urs.cz/item/CS_URS_2022_02/564251111"/>
    <hyperlink ref="F171" r:id="rId20" display="https://podminky.urs.cz/item/CS_URS_2022_02/871315231"/>
    <hyperlink ref="F177" r:id="rId21" display="https://podminky.urs.cz/item/CS_URS_2022_02/895170431"/>
    <hyperlink ref="F180" r:id="rId22" display="https://podminky.urs.cz/item/CS_URS_2022_02/997221873"/>
    <hyperlink ref="F189" r:id="rId23" display="https://podminky.urs.cz/item/CS_URS_2022_02/9983120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4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84</v>
      </c>
    </row>
    <row r="4" s="1" customFormat="1" ht="24.96" customHeight="1">
      <c r="B4" s="19"/>
      <c r="D4" s="129" t="s">
        <v>109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Rekonstrukce školního hřiště u Gymnázia Luďka Pika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110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1140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15. 11. 2022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34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35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37</v>
      </c>
      <c r="E23" s="37"/>
      <c r="F23" s="37"/>
      <c r="G23" s="37"/>
      <c r="H23" s="37"/>
      <c r="I23" s="131" t="s">
        <v>26</v>
      </c>
      <c r="J23" s="135" t="s">
        <v>34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38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37"/>
      <c r="B27" s="138"/>
      <c r="C27" s="137"/>
      <c r="D27" s="137"/>
      <c r="E27" s="139" t="s">
        <v>112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40</v>
      </c>
      <c r="E30" s="37"/>
      <c r="F30" s="37"/>
      <c r="G30" s="37"/>
      <c r="H30" s="37"/>
      <c r="I30" s="37"/>
      <c r="J30" s="143">
        <f>ROUND(J87,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42</v>
      </c>
      <c r="G32" s="37"/>
      <c r="H32" s="37"/>
      <c r="I32" s="144" t="s">
        <v>41</v>
      </c>
      <c r="J32" s="144" t="s">
        <v>43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44</v>
      </c>
      <c r="E33" s="131" t="s">
        <v>45</v>
      </c>
      <c r="F33" s="146">
        <f>ROUND((SUM(BE87:BE137)),  2)</f>
        <v>0</v>
      </c>
      <c r="G33" s="37"/>
      <c r="H33" s="37"/>
      <c r="I33" s="147">
        <v>0.20999999999999999</v>
      </c>
      <c r="J33" s="146">
        <f>ROUND(((SUM(BE87:BE137))*I33),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46</v>
      </c>
      <c r="F34" s="146">
        <f>ROUND((SUM(BF87:BF137)),  2)</f>
        <v>0</v>
      </c>
      <c r="G34" s="37"/>
      <c r="H34" s="37"/>
      <c r="I34" s="147">
        <v>0.14999999999999999</v>
      </c>
      <c r="J34" s="146">
        <f>ROUND(((SUM(BF87:BF137))*I34),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47</v>
      </c>
      <c r="F35" s="146">
        <f>ROUND((SUM(BG87:BG137)),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48</v>
      </c>
      <c r="F36" s="146">
        <f>ROUND((SUM(BH87:BH137)),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49</v>
      </c>
      <c r="F37" s="146">
        <f>ROUND((SUM(BI87:BI137)),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50</v>
      </c>
      <c r="E39" s="150"/>
      <c r="F39" s="150"/>
      <c r="G39" s="151" t="s">
        <v>51</v>
      </c>
      <c r="H39" s="152" t="s">
        <v>52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113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Rekonstrukce školního hřiště u Gymnázia Luďka Pika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110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07 - SO 07 Oplocení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>Opavská č.p. 21, 312 17 PLzeň 4</v>
      </c>
      <c r="G52" s="39"/>
      <c r="H52" s="39"/>
      <c r="I52" s="31" t="s">
        <v>23</v>
      </c>
      <c r="J52" s="71" t="str">
        <f>IF(J12="","",J12)</f>
        <v>15. 11. 2022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Gymnázium Luďka Pika</v>
      </c>
      <c r="G54" s="39"/>
      <c r="H54" s="39"/>
      <c r="I54" s="31" t="s">
        <v>33</v>
      </c>
      <c r="J54" s="35" t="str">
        <f>E21</f>
        <v>Ing. Michaela Kaislerová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37</v>
      </c>
      <c r="J55" s="35" t="str">
        <f>E24</f>
        <v>Ing. Michaela Kaislerová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114</v>
      </c>
      <c r="D57" s="161"/>
      <c r="E57" s="161"/>
      <c r="F57" s="161"/>
      <c r="G57" s="161"/>
      <c r="H57" s="161"/>
      <c r="I57" s="161"/>
      <c r="J57" s="162" t="s">
        <v>115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72</v>
      </c>
      <c r="D59" s="39"/>
      <c r="E59" s="39"/>
      <c r="F59" s="39"/>
      <c r="G59" s="39"/>
      <c r="H59" s="39"/>
      <c r="I59" s="39"/>
      <c r="J59" s="101">
        <f>J87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116</v>
      </c>
    </row>
    <row r="60" hidden="1" s="9" customFormat="1" ht="24.96" customHeight="1">
      <c r="A60" s="9"/>
      <c r="B60" s="164"/>
      <c r="C60" s="165"/>
      <c r="D60" s="166" t="s">
        <v>117</v>
      </c>
      <c r="E60" s="167"/>
      <c r="F60" s="167"/>
      <c r="G60" s="167"/>
      <c r="H60" s="167"/>
      <c r="I60" s="167"/>
      <c r="J60" s="168">
        <f>J88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0"/>
      <c r="C61" s="171"/>
      <c r="D61" s="172" t="s">
        <v>118</v>
      </c>
      <c r="E61" s="173"/>
      <c r="F61" s="173"/>
      <c r="G61" s="173"/>
      <c r="H61" s="173"/>
      <c r="I61" s="173"/>
      <c r="J61" s="174">
        <f>J89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0"/>
      <c r="C62" s="171"/>
      <c r="D62" s="172" t="s">
        <v>378</v>
      </c>
      <c r="E62" s="173"/>
      <c r="F62" s="173"/>
      <c r="G62" s="173"/>
      <c r="H62" s="173"/>
      <c r="I62" s="173"/>
      <c r="J62" s="174">
        <f>J96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0"/>
      <c r="C63" s="171"/>
      <c r="D63" s="172" t="s">
        <v>1141</v>
      </c>
      <c r="E63" s="173"/>
      <c r="F63" s="173"/>
      <c r="G63" s="173"/>
      <c r="H63" s="173"/>
      <c r="I63" s="173"/>
      <c r="J63" s="174">
        <f>J102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0"/>
      <c r="C64" s="171"/>
      <c r="D64" s="172" t="s">
        <v>119</v>
      </c>
      <c r="E64" s="173"/>
      <c r="F64" s="173"/>
      <c r="G64" s="173"/>
      <c r="H64" s="173"/>
      <c r="I64" s="173"/>
      <c r="J64" s="174">
        <f>J119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0"/>
      <c r="C65" s="171"/>
      <c r="D65" s="172" t="s">
        <v>381</v>
      </c>
      <c r="E65" s="173"/>
      <c r="F65" s="173"/>
      <c r="G65" s="173"/>
      <c r="H65" s="173"/>
      <c r="I65" s="173"/>
      <c r="J65" s="174">
        <f>J125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64"/>
      <c r="C66" s="165"/>
      <c r="D66" s="166" t="s">
        <v>121</v>
      </c>
      <c r="E66" s="167"/>
      <c r="F66" s="167"/>
      <c r="G66" s="167"/>
      <c r="H66" s="167"/>
      <c r="I66" s="167"/>
      <c r="J66" s="168">
        <f>J128</f>
        <v>0</v>
      </c>
      <c r="K66" s="165"/>
      <c r="L66" s="16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0" customFormat="1" ht="19.92" customHeight="1">
      <c r="A67" s="10"/>
      <c r="B67" s="170"/>
      <c r="C67" s="171"/>
      <c r="D67" s="172" t="s">
        <v>122</v>
      </c>
      <c r="E67" s="173"/>
      <c r="F67" s="173"/>
      <c r="G67" s="173"/>
      <c r="H67" s="173"/>
      <c r="I67" s="173"/>
      <c r="J67" s="174">
        <f>J129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/>
    <row r="71" hidden="1"/>
    <row r="72" hidden="1"/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123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59" t="str">
        <f>E7</f>
        <v>Rekonstrukce školního hřiště u Gymnázia Luďka Pika</v>
      </c>
      <c r="F77" s="31"/>
      <c r="G77" s="31"/>
      <c r="H77" s="31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110</v>
      </c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68" t="str">
        <f>E9</f>
        <v>07 - SO 07 Oplocení</v>
      </c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21</v>
      </c>
      <c r="D81" s="39"/>
      <c r="E81" s="39"/>
      <c r="F81" s="26" t="str">
        <f>F12</f>
        <v>Opavská č.p. 21, 312 17 PLzeň 4</v>
      </c>
      <c r="G81" s="39"/>
      <c r="H81" s="39"/>
      <c r="I81" s="31" t="s">
        <v>23</v>
      </c>
      <c r="J81" s="71" t="str">
        <f>IF(J12="","",J12)</f>
        <v>15. 11. 2022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25.65" customHeight="1">
      <c r="A83" s="37"/>
      <c r="B83" s="38"/>
      <c r="C83" s="31" t="s">
        <v>25</v>
      </c>
      <c r="D83" s="39"/>
      <c r="E83" s="39"/>
      <c r="F83" s="26" t="str">
        <f>E15</f>
        <v>Gymnázium Luďka Pika</v>
      </c>
      <c r="G83" s="39"/>
      <c r="H83" s="39"/>
      <c r="I83" s="31" t="s">
        <v>33</v>
      </c>
      <c r="J83" s="35" t="str">
        <f>E21</f>
        <v>Ing. Michaela Kaislerová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25.65" customHeight="1">
      <c r="A84" s="37"/>
      <c r="B84" s="38"/>
      <c r="C84" s="31" t="s">
        <v>31</v>
      </c>
      <c r="D84" s="39"/>
      <c r="E84" s="39"/>
      <c r="F84" s="26" t="str">
        <f>IF(E18="","",E18)</f>
        <v>Vyplň údaj</v>
      </c>
      <c r="G84" s="39"/>
      <c r="H84" s="39"/>
      <c r="I84" s="31" t="s">
        <v>37</v>
      </c>
      <c r="J84" s="35" t="str">
        <f>E24</f>
        <v>Ing. Michaela Kaislerová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0.32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1" customFormat="1" ht="29.28" customHeight="1">
      <c r="A86" s="176"/>
      <c r="B86" s="177"/>
      <c r="C86" s="178" t="s">
        <v>124</v>
      </c>
      <c r="D86" s="179" t="s">
        <v>59</v>
      </c>
      <c r="E86" s="179" t="s">
        <v>55</v>
      </c>
      <c r="F86" s="179" t="s">
        <v>56</v>
      </c>
      <c r="G86" s="179" t="s">
        <v>125</v>
      </c>
      <c r="H86" s="179" t="s">
        <v>126</v>
      </c>
      <c r="I86" s="179" t="s">
        <v>127</v>
      </c>
      <c r="J86" s="179" t="s">
        <v>115</v>
      </c>
      <c r="K86" s="180" t="s">
        <v>128</v>
      </c>
      <c r="L86" s="181"/>
      <c r="M86" s="91" t="s">
        <v>19</v>
      </c>
      <c r="N86" s="92" t="s">
        <v>44</v>
      </c>
      <c r="O86" s="92" t="s">
        <v>129</v>
      </c>
      <c r="P86" s="92" t="s">
        <v>130</v>
      </c>
      <c r="Q86" s="92" t="s">
        <v>131</v>
      </c>
      <c r="R86" s="92" t="s">
        <v>132</v>
      </c>
      <c r="S86" s="92" t="s">
        <v>133</v>
      </c>
      <c r="T86" s="93" t="s">
        <v>134</v>
      </c>
      <c r="U86" s="176"/>
      <c r="V86" s="176"/>
      <c r="W86" s="176"/>
      <c r="X86" s="176"/>
      <c r="Y86" s="176"/>
      <c r="Z86" s="176"/>
      <c r="AA86" s="176"/>
      <c r="AB86" s="176"/>
      <c r="AC86" s="176"/>
      <c r="AD86" s="176"/>
      <c r="AE86" s="176"/>
    </row>
    <row r="87" s="2" customFormat="1" ht="22.8" customHeight="1">
      <c r="A87" s="37"/>
      <c r="B87" s="38"/>
      <c r="C87" s="98" t="s">
        <v>135</v>
      </c>
      <c r="D87" s="39"/>
      <c r="E87" s="39"/>
      <c r="F87" s="39"/>
      <c r="G87" s="39"/>
      <c r="H87" s="39"/>
      <c r="I87" s="39"/>
      <c r="J87" s="182">
        <f>BK87</f>
        <v>0</v>
      </c>
      <c r="K87" s="39"/>
      <c r="L87" s="43"/>
      <c r="M87" s="94"/>
      <c r="N87" s="183"/>
      <c r="O87" s="95"/>
      <c r="P87" s="184">
        <f>P88+P128</f>
        <v>0</v>
      </c>
      <c r="Q87" s="95"/>
      <c r="R87" s="184">
        <f>R88+R128</f>
        <v>32.753785239999999</v>
      </c>
      <c r="S87" s="95"/>
      <c r="T87" s="185">
        <f>T88+T128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73</v>
      </c>
      <c r="AU87" s="16" t="s">
        <v>116</v>
      </c>
      <c r="BK87" s="186">
        <f>BK88+BK128</f>
        <v>0</v>
      </c>
    </row>
    <row r="88" s="12" customFormat="1" ht="25.92" customHeight="1">
      <c r="A88" s="12"/>
      <c r="B88" s="187"/>
      <c r="C88" s="188"/>
      <c r="D88" s="189" t="s">
        <v>73</v>
      </c>
      <c r="E88" s="190" t="s">
        <v>136</v>
      </c>
      <c r="F88" s="190" t="s">
        <v>137</v>
      </c>
      <c r="G88" s="188"/>
      <c r="H88" s="188"/>
      <c r="I88" s="191"/>
      <c r="J88" s="192">
        <f>BK88</f>
        <v>0</v>
      </c>
      <c r="K88" s="188"/>
      <c r="L88" s="193"/>
      <c r="M88" s="194"/>
      <c r="N88" s="195"/>
      <c r="O88" s="195"/>
      <c r="P88" s="196">
        <f>P89+P96+P102+P119+P125</f>
        <v>0</v>
      </c>
      <c r="Q88" s="195"/>
      <c r="R88" s="196">
        <f>R89+R96+R102+R119+R125</f>
        <v>32.565910240000001</v>
      </c>
      <c r="S88" s="195"/>
      <c r="T88" s="197">
        <f>T89+T96+T102+T119+T125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8" t="s">
        <v>82</v>
      </c>
      <c r="AT88" s="199" t="s">
        <v>73</v>
      </c>
      <c r="AU88" s="199" t="s">
        <v>74</v>
      </c>
      <c r="AY88" s="198" t="s">
        <v>138</v>
      </c>
      <c r="BK88" s="200">
        <f>BK89+BK96+BK102+BK119+BK125</f>
        <v>0</v>
      </c>
    </row>
    <row r="89" s="12" customFormat="1" ht="22.8" customHeight="1">
      <c r="A89" s="12"/>
      <c r="B89" s="187"/>
      <c r="C89" s="188"/>
      <c r="D89" s="189" t="s">
        <v>73</v>
      </c>
      <c r="E89" s="201" t="s">
        <v>82</v>
      </c>
      <c r="F89" s="201" t="s">
        <v>139</v>
      </c>
      <c r="G89" s="188"/>
      <c r="H89" s="188"/>
      <c r="I89" s="191"/>
      <c r="J89" s="202">
        <f>BK89</f>
        <v>0</v>
      </c>
      <c r="K89" s="188"/>
      <c r="L89" s="193"/>
      <c r="M89" s="194"/>
      <c r="N89" s="195"/>
      <c r="O89" s="195"/>
      <c r="P89" s="196">
        <f>SUM(P90:P95)</f>
        <v>0</v>
      </c>
      <c r="Q89" s="195"/>
      <c r="R89" s="196">
        <f>SUM(R90:R95)</f>
        <v>0</v>
      </c>
      <c r="S89" s="195"/>
      <c r="T89" s="197">
        <f>SUM(T90:T95)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8" t="s">
        <v>82</v>
      </c>
      <c r="AT89" s="199" t="s">
        <v>73</v>
      </c>
      <c r="AU89" s="199" t="s">
        <v>82</v>
      </c>
      <c r="AY89" s="198" t="s">
        <v>138</v>
      </c>
      <c r="BK89" s="200">
        <f>SUM(BK90:BK95)</f>
        <v>0</v>
      </c>
    </row>
    <row r="90" s="2" customFormat="1" ht="44.25" customHeight="1">
      <c r="A90" s="37"/>
      <c r="B90" s="38"/>
      <c r="C90" s="203" t="s">
        <v>82</v>
      </c>
      <c r="D90" s="203" t="s">
        <v>140</v>
      </c>
      <c r="E90" s="204" t="s">
        <v>383</v>
      </c>
      <c r="F90" s="205" t="s">
        <v>384</v>
      </c>
      <c r="G90" s="206" t="s">
        <v>220</v>
      </c>
      <c r="H90" s="207">
        <v>9.5809999999999995</v>
      </c>
      <c r="I90" s="208"/>
      <c r="J90" s="209">
        <f>ROUND(I90*H90,2)</f>
        <v>0</v>
      </c>
      <c r="K90" s="205" t="s">
        <v>144</v>
      </c>
      <c r="L90" s="43"/>
      <c r="M90" s="210" t="s">
        <v>19</v>
      </c>
      <c r="N90" s="211" t="s">
        <v>45</v>
      </c>
      <c r="O90" s="83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4" t="s">
        <v>145</v>
      </c>
      <c r="AT90" s="214" t="s">
        <v>140</v>
      </c>
      <c r="AU90" s="214" t="s">
        <v>84</v>
      </c>
      <c r="AY90" s="16" t="s">
        <v>138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6" t="s">
        <v>82</v>
      </c>
      <c r="BK90" s="215">
        <f>ROUND(I90*H90,2)</f>
        <v>0</v>
      </c>
      <c r="BL90" s="16" t="s">
        <v>145</v>
      </c>
      <c r="BM90" s="214" t="s">
        <v>1142</v>
      </c>
    </row>
    <row r="91" s="2" customFormat="1">
      <c r="A91" s="37"/>
      <c r="B91" s="38"/>
      <c r="C91" s="39"/>
      <c r="D91" s="216" t="s">
        <v>147</v>
      </c>
      <c r="E91" s="39"/>
      <c r="F91" s="217" t="s">
        <v>386</v>
      </c>
      <c r="G91" s="39"/>
      <c r="H91" s="39"/>
      <c r="I91" s="218"/>
      <c r="J91" s="39"/>
      <c r="K91" s="39"/>
      <c r="L91" s="43"/>
      <c r="M91" s="219"/>
      <c r="N91" s="220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147</v>
      </c>
      <c r="AU91" s="16" t="s">
        <v>84</v>
      </c>
    </row>
    <row r="92" s="13" customFormat="1">
      <c r="A92" s="13"/>
      <c r="B92" s="221"/>
      <c r="C92" s="222"/>
      <c r="D92" s="223" t="s">
        <v>149</v>
      </c>
      <c r="E92" s="224" t="s">
        <v>19</v>
      </c>
      <c r="F92" s="225" t="s">
        <v>1143</v>
      </c>
      <c r="G92" s="222"/>
      <c r="H92" s="226">
        <v>9.5809999999999995</v>
      </c>
      <c r="I92" s="227"/>
      <c r="J92" s="222"/>
      <c r="K92" s="222"/>
      <c r="L92" s="228"/>
      <c r="M92" s="229"/>
      <c r="N92" s="230"/>
      <c r="O92" s="230"/>
      <c r="P92" s="230"/>
      <c r="Q92" s="230"/>
      <c r="R92" s="230"/>
      <c r="S92" s="230"/>
      <c r="T92" s="23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2" t="s">
        <v>149</v>
      </c>
      <c r="AU92" s="232" t="s">
        <v>84</v>
      </c>
      <c r="AV92" s="13" t="s">
        <v>84</v>
      </c>
      <c r="AW92" s="13" t="s">
        <v>36</v>
      </c>
      <c r="AX92" s="13" t="s">
        <v>82</v>
      </c>
      <c r="AY92" s="232" t="s">
        <v>138</v>
      </c>
    </row>
    <row r="93" s="2" customFormat="1" ht="44.25" customHeight="1">
      <c r="A93" s="37"/>
      <c r="B93" s="38"/>
      <c r="C93" s="203" t="s">
        <v>84</v>
      </c>
      <c r="D93" s="203" t="s">
        <v>140</v>
      </c>
      <c r="E93" s="204" t="s">
        <v>388</v>
      </c>
      <c r="F93" s="205" t="s">
        <v>389</v>
      </c>
      <c r="G93" s="206" t="s">
        <v>220</v>
      </c>
      <c r="H93" s="207">
        <v>4.3520000000000003</v>
      </c>
      <c r="I93" s="208"/>
      <c r="J93" s="209">
        <f>ROUND(I93*H93,2)</f>
        <v>0</v>
      </c>
      <c r="K93" s="205" t="s">
        <v>144</v>
      </c>
      <c r="L93" s="43"/>
      <c r="M93" s="210" t="s">
        <v>19</v>
      </c>
      <c r="N93" s="211" t="s">
        <v>45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145</v>
      </c>
      <c r="AT93" s="214" t="s">
        <v>140</v>
      </c>
      <c r="AU93" s="214" t="s">
        <v>84</v>
      </c>
      <c r="AY93" s="16" t="s">
        <v>138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82</v>
      </c>
      <c r="BK93" s="215">
        <f>ROUND(I93*H93,2)</f>
        <v>0</v>
      </c>
      <c r="BL93" s="16" t="s">
        <v>145</v>
      </c>
      <c r="BM93" s="214" t="s">
        <v>1144</v>
      </c>
    </row>
    <row r="94" s="2" customFormat="1">
      <c r="A94" s="37"/>
      <c r="B94" s="38"/>
      <c r="C94" s="39"/>
      <c r="D94" s="216" t="s">
        <v>147</v>
      </c>
      <c r="E94" s="39"/>
      <c r="F94" s="217" t="s">
        <v>391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147</v>
      </c>
      <c r="AU94" s="16" t="s">
        <v>84</v>
      </c>
    </row>
    <row r="95" s="13" customFormat="1">
      <c r="A95" s="13"/>
      <c r="B95" s="221"/>
      <c r="C95" s="222"/>
      <c r="D95" s="223" t="s">
        <v>149</v>
      </c>
      <c r="E95" s="224" t="s">
        <v>19</v>
      </c>
      <c r="F95" s="225" t="s">
        <v>823</v>
      </c>
      <c r="G95" s="222"/>
      <c r="H95" s="226">
        <v>4.3520000000000003</v>
      </c>
      <c r="I95" s="227"/>
      <c r="J95" s="222"/>
      <c r="K95" s="222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149</v>
      </c>
      <c r="AU95" s="232" t="s">
        <v>84</v>
      </c>
      <c r="AV95" s="13" t="s">
        <v>84</v>
      </c>
      <c r="AW95" s="13" t="s">
        <v>36</v>
      </c>
      <c r="AX95" s="13" t="s">
        <v>82</v>
      </c>
      <c r="AY95" s="232" t="s">
        <v>138</v>
      </c>
    </row>
    <row r="96" s="12" customFormat="1" ht="22.8" customHeight="1">
      <c r="A96" s="12"/>
      <c r="B96" s="187"/>
      <c r="C96" s="188"/>
      <c r="D96" s="189" t="s">
        <v>73</v>
      </c>
      <c r="E96" s="201" t="s">
        <v>84</v>
      </c>
      <c r="F96" s="201" t="s">
        <v>403</v>
      </c>
      <c r="G96" s="188"/>
      <c r="H96" s="188"/>
      <c r="I96" s="191"/>
      <c r="J96" s="202">
        <f>BK96</f>
        <v>0</v>
      </c>
      <c r="K96" s="188"/>
      <c r="L96" s="193"/>
      <c r="M96" s="194"/>
      <c r="N96" s="195"/>
      <c r="O96" s="195"/>
      <c r="P96" s="196">
        <f>SUM(P97:P101)</f>
        <v>0</v>
      </c>
      <c r="Q96" s="195"/>
      <c r="R96" s="196">
        <f>SUM(R97:R101)</f>
        <v>10.88813824</v>
      </c>
      <c r="S96" s="195"/>
      <c r="T96" s="197">
        <f>SUM(T97:T101)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8" t="s">
        <v>82</v>
      </c>
      <c r="AT96" s="199" t="s">
        <v>73</v>
      </c>
      <c r="AU96" s="199" t="s">
        <v>82</v>
      </c>
      <c r="AY96" s="198" t="s">
        <v>138</v>
      </c>
      <c r="BK96" s="200">
        <f>SUM(BK97:BK101)</f>
        <v>0</v>
      </c>
    </row>
    <row r="97" s="2" customFormat="1" ht="44.25" customHeight="1">
      <c r="A97" s="37"/>
      <c r="B97" s="38"/>
      <c r="C97" s="203" t="s">
        <v>156</v>
      </c>
      <c r="D97" s="203" t="s">
        <v>140</v>
      </c>
      <c r="E97" s="204" t="s">
        <v>1145</v>
      </c>
      <c r="F97" s="205" t="s">
        <v>1146</v>
      </c>
      <c r="G97" s="206" t="s">
        <v>143</v>
      </c>
      <c r="H97" s="207">
        <v>23.952000000000002</v>
      </c>
      <c r="I97" s="208"/>
      <c r="J97" s="209">
        <f>ROUND(I97*H97,2)</f>
        <v>0</v>
      </c>
      <c r="K97" s="205" t="s">
        <v>19</v>
      </c>
      <c r="L97" s="43"/>
      <c r="M97" s="210" t="s">
        <v>19</v>
      </c>
      <c r="N97" s="211" t="s">
        <v>45</v>
      </c>
      <c r="O97" s="83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4" t="s">
        <v>145</v>
      </c>
      <c r="AT97" s="214" t="s">
        <v>140</v>
      </c>
      <c r="AU97" s="214" t="s">
        <v>84</v>
      </c>
      <c r="AY97" s="16" t="s">
        <v>138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6" t="s">
        <v>82</v>
      </c>
      <c r="BK97" s="215">
        <f>ROUND(I97*H97,2)</f>
        <v>0</v>
      </c>
      <c r="BL97" s="16" t="s">
        <v>145</v>
      </c>
      <c r="BM97" s="214" t="s">
        <v>1147</v>
      </c>
    </row>
    <row r="98" s="13" customFormat="1">
      <c r="A98" s="13"/>
      <c r="B98" s="221"/>
      <c r="C98" s="222"/>
      <c r="D98" s="223" t="s">
        <v>149</v>
      </c>
      <c r="E98" s="224" t="s">
        <v>19</v>
      </c>
      <c r="F98" s="225" t="s">
        <v>1148</v>
      </c>
      <c r="G98" s="222"/>
      <c r="H98" s="226">
        <v>23.952000000000002</v>
      </c>
      <c r="I98" s="227"/>
      <c r="J98" s="222"/>
      <c r="K98" s="222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149</v>
      </c>
      <c r="AU98" s="232" t="s">
        <v>84</v>
      </c>
      <c r="AV98" s="13" t="s">
        <v>84</v>
      </c>
      <c r="AW98" s="13" t="s">
        <v>36</v>
      </c>
      <c r="AX98" s="13" t="s">
        <v>82</v>
      </c>
      <c r="AY98" s="232" t="s">
        <v>138</v>
      </c>
    </row>
    <row r="99" s="2" customFormat="1" ht="24.15" customHeight="1">
      <c r="A99" s="37"/>
      <c r="B99" s="38"/>
      <c r="C99" s="203" t="s">
        <v>145</v>
      </c>
      <c r="D99" s="203" t="s">
        <v>140</v>
      </c>
      <c r="E99" s="204" t="s">
        <v>1149</v>
      </c>
      <c r="F99" s="205" t="s">
        <v>1150</v>
      </c>
      <c r="G99" s="206" t="s">
        <v>220</v>
      </c>
      <c r="H99" s="207">
        <v>4.3520000000000003</v>
      </c>
      <c r="I99" s="208"/>
      <c r="J99" s="209">
        <f>ROUND(I99*H99,2)</f>
        <v>0</v>
      </c>
      <c r="K99" s="205" t="s">
        <v>144</v>
      </c>
      <c r="L99" s="43"/>
      <c r="M99" s="210" t="s">
        <v>19</v>
      </c>
      <c r="N99" s="211" t="s">
        <v>45</v>
      </c>
      <c r="O99" s="83"/>
      <c r="P99" s="212">
        <f>O99*H99</f>
        <v>0</v>
      </c>
      <c r="Q99" s="212">
        <v>2.5018699999999998</v>
      </c>
      <c r="R99" s="212">
        <f>Q99*H99</f>
        <v>10.88813824</v>
      </c>
      <c r="S99" s="212">
        <v>0</v>
      </c>
      <c r="T99" s="213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4" t="s">
        <v>145</v>
      </c>
      <c r="AT99" s="214" t="s">
        <v>140</v>
      </c>
      <c r="AU99" s="214" t="s">
        <v>84</v>
      </c>
      <c r="AY99" s="16" t="s">
        <v>138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6" t="s">
        <v>82</v>
      </c>
      <c r="BK99" s="215">
        <f>ROUND(I99*H99,2)</f>
        <v>0</v>
      </c>
      <c r="BL99" s="16" t="s">
        <v>145</v>
      </c>
      <c r="BM99" s="214" t="s">
        <v>1151</v>
      </c>
    </row>
    <row r="100" s="2" customFormat="1">
      <c r="A100" s="37"/>
      <c r="B100" s="38"/>
      <c r="C100" s="39"/>
      <c r="D100" s="216" t="s">
        <v>147</v>
      </c>
      <c r="E100" s="39"/>
      <c r="F100" s="217" t="s">
        <v>1152</v>
      </c>
      <c r="G100" s="39"/>
      <c r="H100" s="39"/>
      <c r="I100" s="218"/>
      <c r="J100" s="39"/>
      <c r="K100" s="39"/>
      <c r="L100" s="43"/>
      <c r="M100" s="219"/>
      <c r="N100" s="220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147</v>
      </c>
      <c r="AU100" s="16" t="s">
        <v>84</v>
      </c>
    </row>
    <row r="101" s="13" customFormat="1">
      <c r="A101" s="13"/>
      <c r="B101" s="221"/>
      <c r="C101" s="222"/>
      <c r="D101" s="223" t="s">
        <v>149</v>
      </c>
      <c r="E101" s="224" t="s">
        <v>19</v>
      </c>
      <c r="F101" s="225" t="s">
        <v>823</v>
      </c>
      <c r="G101" s="222"/>
      <c r="H101" s="226">
        <v>4.3520000000000003</v>
      </c>
      <c r="I101" s="227"/>
      <c r="J101" s="222"/>
      <c r="K101" s="222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149</v>
      </c>
      <c r="AU101" s="232" t="s">
        <v>84</v>
      </c>
      <c r="AV101" s="13" t="s">
        <v>84</v>
      </c>
      <c r="AW101" s="13" t="s">
        <v>36</v>
      </c>
      <c r="AX101" s="13" t="s">
        <v>82</v>
      </c>
      <c r="AY101" s="232" t="s">
        <v>138</v>
      </c>
    </row>
    <row r="102" s="12" customFormat="1" ht="22.8" customHeight="1">
      <c r="A102" s="12"/>
      <c r="B102" s="187"/>
      <c r="C102" s="188"/>
      <c r="D102" s="189" t="s">
        <v>73</v>
      </c>
      <c r="E102" s="201" t="s">
        <v>156</v>
      </c>
      <c r="F102" s="201" t="s">
        <v>1153</v>
      </c>
      <c r="G102" s="188"/>
      <c r="H102" s="188"/>
      <c r="I102" s="191"/>
      <c r="J102" s="202">
        <f>BK102</f>
        <v>0</v>
      </c>
      <c r="K102" s="188"/>
      <c r="L102" s="193"/>
      <c r="M102" s="194"/>
      <c r="N102" s="195"/>
      <c r="O102" s="195"/>
      <c r="P102" s="196">
        <f>SUM(P103:P118)</f>
        <v>0</v>
      </c>
      <c r="Q102" s="195"/>
      <c r="R102" s="196">
        <f>SUM(R103:R118)</f>
        <v>5.2466999999999997</v>
      </c>
      <c r="S102" s="195"/>
      <c r="T102" s="197">
        <f>SUM(T103:T118)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8" t="s">
        <v>82</v>
      </c>
      <c r="AT102" s="199" t="s">
        <v>73</v>
      </c>
      <c r="AU102" s="199" t="s">
        <v>82</v>
      </c>
      <c r="AY102" s="198" t="s">
        <v>138</v>
      </c>
      <c r="BK102" s="200">
        <f>SUM(BK103:BK118)</f>
        <v>0</v>
      </c>
    </row>
    <row r="103" s="2" customFormat="1" ht="44.25" customHeight="1">
      <c r="A103" s="37"/>
      <c r="B103" s="38"/>
      <c r="C103" s="203" t="s">
        <v>165</v>
      </c>
      <c r="D103" s="203" t="s">
        <v>140</v>
      </c>
      <c r="E103" s="204" t="s">
        <v>1154</v>
      </c>
      <c r="F103" s="205" t="s">
        <v>1155</v>
      </c>
      <c r="G103" s="206" t="s">
        <v>153</v>
      </c>
      <c r="H103" s="207">
        <v>30</v>
      </c>
      <c r="I103" s="208"/>
      <c r="J103" s="209">
        <f>ROUND(I103*H103,2)</f>
        <v>0</v>
      </c>
      <c r="K103" s="205" t="s">
        <v>144</v>
      </c>
      <c r="L103" s="43"/>
      <c r="M103" s="210" t="s">
        <v>19</v>
      </c>
      <c r="N103" s="211" t="s">
        <v>45</v>
      </c>
      <c r="O103" s="83"/>
      <c r="P103" s="212">
        <f>O103*H103</f>
        <v>0</v>
      </c>
      <c r="Q103" s="212">
        <v>0.17488999999999999</v>
      </c>
      <c r="R103" s="212">
        <f>Q103*H103</f>
        <v>5.2466999999999997</v>
      </c>
      <c r="S103" s="212">
        <v>0</v>
      </c>
      <c r="T103" s="213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4" t="s">
        <v>145</v>
      </c>
      <c r="AT103" s="214" t="s">
        <v>140</v>
      </c>
      <c r="AU103" s="214" t="s">
        <v>84</v>
      </c>
      <c r="AY103" s="16" t="s">
        <v>138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6" t="s">
        <v>82</v>
      </c>
      <c r="BK103" s="215">
        <f>ROUND(I103*H103,2)</f>
        <v>0</v>
      </c>
      <c r="BL103" s="16" t="s">
        <v>145</v>
      </c>
      <c r="BM103" s="214" t="s">
        <v>1156</v>
      </c>
    </row>
    <row r="104" s="2" customFormat="1">
      <c r="A104" s="37"/>
      <c r="B104" s="38"/>
      <c r="C104" s="39"/>
      <c r="D104" s="216" t="s">
        <v>147</v>
      </c>
      <c r="E104" s="39"/>
      <c r="F104" s="217" t="s">
        <v>1157</v>
      </c>
      <c r="G104" s="39"/>
      <c r="H104" s="39"/>
      <c r="I104" s="218"/>
      <c r="J104" s="39"/>
      <c r="K104" s="39"/>
      <c r="L104" s="43"/>
      <c r="M104" s="219"/>
      <c r="N104" s="220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147</v>
      </c>
      <c r="AU104" s="16" t="s">
        <v>84</v>
      </c>
    </row>
    <row r="105" s="2" customFormat="1" ht="24.15" customHeight="1">
      <c r="A105" s="37"/>
      <c r="B105" s="38"/>
      <c r="C105" s="203" t="s">
        <v>170</v>
      </c>
      <c r="D105" s="203" t="s">
        <v>140</v>
      </c>
      <c r="E105" s="204" t="s">
        <v>1158</v>
      </c>
      <c r="F105" s="205" t="s">
        <v>1159</v>
      </c>
      <c r="G105" s="206" t="s">
        <v>153</v>
      </c>
      <c r="H105" s="207">
        <v>1</v>
      </c>
      <c r="I105" s="208"/>
      <c r="J105" s="209">
        <f>ROUND(I105*H105,2)</f>
        <v>0</v>
      </c>
      <c r="K105" s="205" t="s">
        <v>144</v>
      </c>
      <c r="L105" s="43"/>
      <c r="M105" s="210" t="s">
        <v>19</v>
      </c>
      <c r="N105" s="211" t="s">
        <v>45</v>
      </c>
      <c r="O105" s="83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4" t="s">
        <v>145</v>
      </c>
      <c r="AT105" s="214" t="s">
        <v>140</v>
      </c>
      <c r="AU105" s="214" t="s">
        <v>84</v>
      </c>
      <c r="AY105" s="16" t="s">
        <v>138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6" t="s">
        <v>82</v>
      </c>
      <c r="BK105" s="215">
        <f>ROUND(I105*H105,2)</f>
        <v>0</v>
      </c>
      <c r="BL105" s="16" t="s">
        <v>145</v>
      </c>
      <c r="BM105" s="214" t="s">
        <v>1160</v>
      </c>
    </row>
    <row r="106" s="2" customFormat="1">
      <c r="A106" s="37"/>
      <c r="B106" s="38"/>
      <c r="C106" s="39"/>
      <c r="D106" s="216" t="s">
        <v>147</v>
      </c>
      <c r="E106" s="39"/>
      <c r="F106" s="217" t="s">
        <v>1161</v>
      </c>
      <c r="G106" s="39"/>
      <c r="H106" s="39"/>
      <c r="I106" s="218"/>
      <c r="J106" s="39"/>
      <c r="K106" s="39"/>
      <c r="L106" s="43"/>
      <c r="M106" s="219"/>
      <c r="N106" s="220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147</v>
      </c>
      <c r="AU106" s="16" t="s">
        <v>84</v>
      </c>
    </row>
    <row r="107" s="13" customFormat="1">
      <c r="A107" s="13"/>
      <c r="B107" s="221"/>
      <c r="C107" s="222"/>
      <c r="D107" s="223" t="s">
        <v>149</v>
      </c>
      <c r="E107" s="224" t="s">
        <v>19</v>
      </c>
      <c r="F107" s="225" t="s">
        <v>1162</v>
      </c>
      <c r="G107" s="222"/>
      <c r="H107" s="226">
        <v>1</v>
      </c>
      <c r="I107" s="227"/>
      <c r="J107" s="222"/>
      <c r="K107" s="222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149</v>
      </c>
      <c r="AU107" s="232" t="s">
        <v>84</v>
      </c>
      <c r="AV107" s="13" t="s">
        <v>84</v>
      </c>
      <c r="AW107" s="13" t="s">
        <v>36</v>
      </c>
      <c r="AX107" s="13" t="s">
        <v>82</v>
      </c>
      <c r="AY107" s="232" t="s">
        <v>138</v>
      </c>
    </row>
    <row r="108" s="2" customFormat="1" ht="24.15" customHeight="1">
      <c r="A108" s="37"/>
      <c r="B108" s="38"/>
      <c r="C108" s="203" t="s">
        <v>175</v>
      </c>
      <c r="D108" s="203" t="s">
        <v>140</v>
      </c>
      <c r="E108" s="204" t="s">
        <v>1163</v>
      </c>
      <c r="F108" s="205" t="s">
        <v>1164</v>
      </c>
      <c r="G108" s="206" t="s">
        <v>153</v>
      </c>
      <c r="H108" s="207">
        <v>2</v>
      </c>
      <c r="I108" s="208"/>
      <c r="J108" s="209">
        <f>ROUND(I108*H108,2)</f>
        <v>0</v>
      </c>
      <c r="K108" s="205" t="s">
        <v>144</v>
      </c>
      <c r="L108" s="43"/>
      <c r="M108" s="210" t="s">
        <v>19</v>
      </c>
      <c r="N108" s="211" t="s">
        <v>45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145</v>
      </c>
      <c r="AT108" s="214" t="s">
        <v>140</v>
      </c>
      <c r="AU108" s="214" t="s">
        <v>84</v>
      </c>
      <c r="AY108" s="16" t="s">
        <v>138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82</v>
      </c>
      <c r="BK108" s="215">
        <f>ROUND(I108*H108,2)</f>
        <v>0</v>
      </c>
      <c r="BL108" s="16" t="s">
        <v>145</v>
      </c>
      <c r="BM108" s="214" t="s">
        <v>1165</v>
      </c>
    </row>
    <row r="109" s="2" customFormat="1">
      <c r="A109" s="37"/>
      <c r="B109" s="38"/>
      <c r="C109" s="39"/>
      <c r="D109" s="216" t="s">
        <v>147</v>
      </c>
      <c r="E109" s="39"/>
      <c r="F109" s="217" t="s">
        <v>1166</v>
      </c>
      <c r="G109" s="39"/>
      <c r="H109" s="39"/>
      <c r="I109" s="218"/>
      <c r="J109" s="39"/>
      <c r="K109" s="39"/>
      <c r="L109" s="43"/>
      <c r="M109" s="219"/>
      <c r="N109" s="220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147</v>
      </c>
      <c r="AU109" s="16" t="s">
        <v>84</v>
      </c>
    </row>
    <row r="110" s="13" customFormat="1">
      <c r="A110" s="13"/>
      <c r="B110" s="221"/>
      <c r="C110" s="222"/>
      <c r="D110" s="223" t="s">
        <v>149</v>
      </c>
      <c r="E110" s="224" t="s">
        <v>19</v>
      </c>
      <c r="F110" s="225" t="s">
        <v>1167</v>
      </c>
      <c r="G110" s="222"/>
      <c r="H110" s="226">
        <v>2</v>
      </c>
      <c r="I110" s="227"/>
      <c r="J110" s="222"/>
      <c r="K110" s="222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149</v>
      </c>
      <c r="AU110" s="232" t="s">
        <v>84</v>
      </c>
      <c r="AV110" s="13" t="s">
        <v>84</v>
      </c>
      <c r="AW110" s="13" t="s">
        <v>36</v>
      </c>
      <c r="AX110" s="13" t="s">
        <v>74</v>
      </c>
      <c r="AY110" s="232" t="s">
        <v>138</v>
      </c>
    </row>
    <row r="111" s="13" customFormat="1">
      <c r="A111" s="13"/>
      <c r="B111" s="221"/>
      <c r="C111" s="222"/>
      <c r="D111" s="223" t="s">
        <v>149</v>
      </c>
      <c r="E111" s="224" t="s">
        <v>19</v>
      </c>
      <c r="F111" s="225" t="s">
        <v>1168</v>
      </c>
      <c r="G111" s="222"/>
      <c r="H111" s="226">
        <v>2</v>
      </c>
      <c r="I111" s="227"/>
      <c r="J111" s="222"/>
      <c r="K111" s="222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149</v>
      </c>
      <c r="AU111" s="232" t="s">
        <v>84</v>
      </c>
      <c r="AV111" s="13" t="s">
        <v>84</v>
      </c>
      <c r="AW111" s="13" t="s">
        <v>36</v>
      </c>
      <c r="AX111" s="13" t="s">
        <v>82</v>
      </c>
      <c r="AY111" s="232" t="s">
        <v>138</v>
      </c>
    </row>
    <row r="112" s="2" customFormat="1" ht="24.15" customHeight="1">
      <c r="A112" s="37"/>
      <c r="B112" s="38"/>
      <c r="C112" s="247" t="s">
        <v>181</v>
      </c>
      <c r="D112" s="247" t="s">
        <v>523</v>
      </c>
      <c r="E112" s="248" t="s">
        <v>1169</v>
      </c>
      <c r="F112" s="249" t="s">
        <v>1170</v>
      </c>
      <c r="G112" s="250" t="s">
        <v>443</v>
      </c>
      <c r="H112" s="251">
        <v>1</v>
      </c>
      <c r="I112" s="252"/>
      <c r="J112" s="253">
        <f>ROUND(I112*H112,2)</f>
        <v>0</v>
      </c>
      <c r="K112" s="249" t="s">
        <v>19</v>
      </c>
      <c r="L112" s="254"/>
      <c r="M112" s="255" t="s">
        <v>19</v>
      </c>
      <c r="N112" s="256" t="s">
        <v>45</v>
      </c>
      <c r="O112" s="83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181</v>
      </c>
      <c r="AT112" s="214" t="s">
        <v>523</v>
      </c>
      <c r="AU112" s="214" t="s">
        <v>84</v>
      </c>
      <c r="AY112" s="16" t="s">
        <v>138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82</v>
      </c>
      <c r="BK112" s="215">
        <f>ROUND(I112*H112,2)</f>
        <v>0</v>
      </c>
      <c r="BL112" s="16" t="s">
        <v>145</v>
      </c>
      <c r="BM112" s="214" t="s">
        <v>1171</v>
      </c>
    </row>
    <row r="113" s="2" customFormat="1" ht="21.75" customHeight="1">
      <c r="A113" s="37"/>
      <c r="B113" s="38"/>
      <c r="C113" s="247" t="s">
        <v>187</v>
      </c>
      <c r="D113" s="247" t="s">
        <v>523</v>
      </c>
      <c r="E113" s="248" t="s">
        <v>1172</v>
      </c>
      <c r="F113" s="249" t="s">
        <v>1173</v>
      </c>
      <c r="G113" s="250" t="s">
        <v>443</v>
      </c>
      <c r="H113" s="251">
        <v>1</v>
      </c>
      <c r="I113" s="252"/>
      <c r="J113" s="253">
        <f>ROUND(I113*H113,2)</f>
        <v>0</v>
      </c>
      <c r="K113" s="249" t="s">
        <v>19</v>
      </c>
      <c r="L113" s="254"/>
      <c r="M113" s="255" t="s">
        <v>19</v>
      </c>
      <c r="N113" s="256" t="s">
        <v>45</v>
      </c>
      <c r="O113" s="83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181</v>
      </c>
      <c r="AT113" s="214" t="s">
        <v>523</v>
      </c>
      <c r="AU113" s="214" t="s">
        <v>84</v>
      </c>
      <c r="AY113" s="16" t="s">
        <v>138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82</v>
      </c>
      <c r="BK113" s="215">
        <f>ROUND(I113*H113,2)</f>
        <v>0</v>
      </c>
      <c r="BL113" s="16" t="s">
        <v>145</v>
      </c>
      <c r="BM113" s="214" t="s">
        <v>1174</v>
      </c>
    </row>
    <row r="114" s="2" customFormat="1" ht="24.15" customHeight="1">
      <c r="A114" s="37"/>
      <c r="B114" s="38"/>
      <c r="C114" s="203" t="s">
        <v>192</v>
      </c>
      <c r="D114" s="203" t="s">
        <v>140</v>
      </c>
      <c r="E114" s="204" t="s">
        <v>1175</v>
      </c>
      <c r="F114" s="205" t="s">
        <v>1176</v>
      </c>
      <c r="G114" s="206" t="s">
        <v>228</v>
      </c>
      <c r="H114" s="207">
        <v>71</v>
      </c>
      <c r="I114" s="208"/>
      <c r="J114" s="209">
        <f>ROUND(I114*H114,2)</f>
        <v>0</v>
      </c>
      <c r="K114" s="205" t="s">
        <v>144</v>
      </c>
      <c r="L114" s="43"/>
      <c r="M114" s="210" t="s">
        <v>19</v>
      </c>
      <c r="N114" s="211" t="s">
        <v>45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145</v>
      </c>
      <c r="AT114" s="214" t="s">
        <v>140</v>
      </c>
      <c r="AU114" s="214" t="s">
        <v>84</v>
      </c>
      <c r="AY114" s="16" t="s">
        <v>138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82</v>
      </c>
      <c r="BK114" s="215">
        <f>ROUND(I114*H114,2)</f>
        <v>0</v>
      </c>
      <c r="BL114" s="16" t="s">
        <v>145</v>
      </c>
      <c r="BM114" s="214" t="s">
        <v>1177</v>
      </c>
    </row>
    <row r="115" s="2" customFormat="1">
      <c r="A115" s="37"/>
      <c r="B115" s="38"/>
      <c r="C115" s="39"/>
      <c r="D115" s="216" t="s">
        <v>147</v>
      </c>
      <c r="E115" s="39"/>
      <c r="F115" s="217" t="s">
        <v>1178</v>
      </c>
      <c r="G115" s="39"/>
      <c r="H115" s="39"/>
      <c r="I115" s="218"/>
      <c r="J115" s="39"/>
      <c r="K115" s="39"/>
      <c r="L115" s="43"/>
      <c r="M115" s="219"/>
      <c r="N115" s="220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147</v>
      </c>
      <c r="AU115" s="16" t="s">
        <v>84</v>
      </c>
    </row>
    <row r="116" s="13" customFormat="1">
      <c r="A116" s="13"/>
      <c r="B116" s="221"/>
      <c r="C116" s="222"/>
      <c r="D116" s="223" t="s">
        <v>149</v>
      </c>
      <c r="E116" s="224" t="s">
        <v>19</v>
      </c>
      <c r="F116" s="225" t="s">
        <v>1179</v>
      </c>
      <c r="G116" s="222"/>
      <c r="H116" s="226">
        <v>71</v>
      </c>
      <c r="I116" s="227"/>
      <c r="J116" s="222"/>
      <c r="K116" s="222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149</v>
      </c>
      <c r="AU116" s="232" t="s">
        <v>84</v>
      </c>
      <c r="AV116" s="13" t="s">
        <v>84</v>
      </c>
      <c r="AW116" s="13" t="s">
        <v>36</v>
      </c>
      <c r="AX116" s="13" t="s">
        <v>82</v>
      </c>
      <c r="AY116" s="232" t="s">
        <v>138</v>
      </c>
    </row>
    <row r="117" s="2" customFormat="1" ht="16.5" customHeight="1">
      <c r="A117" s="37"/>
      <c r="B117" s="38"/>
      <c r="C117" s="247" t="s">
        <v>197</v>
      </c>
      <c r="D117" s="247" t="s">
        <v>523</v>
      </c>
      <c r="E117" s="248" t="s">
        <v>1180</v>
      </c>
      <c r="F117" s="249" t="s">
        <v>1181</v>
      </c>
      <c r="G117" s="250" t="s">
        <v>443</v>
      </c>
      <c r="H117" s="251">
        <v>30</v>
      </c>
      <c r="I117" s="252"/>
      <c r="J117" s="253">
        <f>ROUND(I117*H117,2)</f>
        <v>0</v>
      </c>
      <c r="K117" s="249" t="s">
        <v>19</v>
      </c>
      <c r="L117" s="254"/>
      <c r="M117" s="255" t="s">
        <v>19</v>
      </c>
      <c r="N117" s="256" t="s">
        <v>45</v>
      </c>
      <c r="O117" s="83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4" t="s">
        <v>181</v>
      </c>
      <c r="AT117" s="214" t="s">
        <v>523</v>
      </c>
      <c r="AU117" s="214" t="s">
        <v>84</v>
      </c>
      <c r="AY117" s="16" t="s">
        <v>138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6" t="s">
        <v>82</v>
      </c>
      <c r="BK117" s="215">
        <f>ROUND(I117*H117,2)</f>
        <v>0</v>
      </c>
      <c r="BL117" s="16" t="s">
        <v>145</v>
      </c>
      <c r="BM117" s="214" t="s">
        <v>1182</v>
      </c>
    </row>
    <row r="118" s="13" customFormat="1">
      <c r="A118" s="13"/>
      <c r="B118" s="221"/>
      <c r="C118" s="222"/>
      <c r="D118" s="223" t="s">
        <v>149</v>
      </c>
      <c r="E118" s="224" t="s">
        <v>19</v>
      </c>
      <c r="F118" s="225" t="s">
        <v>1183</v>
      </c>
      <c r="G118" s="222"/>
      <c r="H118" s="226">
        <v>30</v>
      </c>
      <c r="I118" s="227"/>
      <c r="J118" s="222"/>
      <c r="K118" s="222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149</v>
      </c>
      <c r="AU118" s="232" t="s">
        <v>84</v>
      </c>
      <c r="AV118" s="13" t="s">
        <v>84</v>
      </c>
      <c r="AW118" s="13" t="s">
        <v>36</v>
      </c>
      <c r="AX118" s="13" t="s">
        <v>82</v>
      </c>
      <c r="AY118" s="232" t="s">
        <v>138</v>
      </c>
    </row>
    <row r="119" s="12" customFormat="1" ht="22.8" customHeight="1">
      <c r="A119" s="12"/>
      <c r="B119" s="187"/>
      <c r="C119" s="188"/>
      <c r="D119" s="189" t="s">
        <v>73</v>
      </c>
      <c r="E119" s="201" t="s">
        <v>187</v>
      </c>
      <c r="F119" s="201" t="s">
        <v>271</v>
      </c>
      <c r="G119" s="188"/>
      <c r="H119" s="188"/>
      <c r="I119" s="191"/>
      <c r="J119" s="202">
        <f>BK119</f>
        <v>0</v>
      </c>
      <c r="K119" s="188"/>
      <c r="L119" s="193"/>
      <c r="M119" s="194"/>
      <c r="N119" s="195"/>
      <c r="O119" s="195"/>
      <c r="P119" s="196">
        <f>SUM(P120:P124)</f>
        <v>0</v>
      </c>
      <c r="Q119" s="195"/>
      <c r="R119" s="196">
        <f>SUM(R120:R124)</f>
        <v>16.431072</v>
      </c>
      <c r="S119" s="195"/>
      <c r="T119" s="197">
        <f>SUM(T120:T124)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98" t="s">
        <v>82</v>
      </c>
      <c r="AT119" s="199" t="s">
        <v>73</v>
      </c>
      <c r="AU119" s="199" t="s">
        <v>82</v>
      </c>
      <c r="AY119" s="198" t="s">
        <v>138</v>
      </c>
      <c r="BK119" s="200">
        <f>SUM(BK120:BK124)</f>
        <v>0</v>
      </c>
    </row>
    <row r="120" s="2" customFormat="1" ht="49.05" customHeight="1">
      <c r="A120" s="37"/>
      <c r="B120" s="38"/>
      <c r="C120" s="203" t="s">
        <v>202</v>
      </c>
      <c r="D120" s="203" t="s">
        <v>140</v>
      </c>
      <c r="E120" s="204" t="s">
        <v>1184</v>
      </c>
      <c r="F120" s="205" t="s">
        <v>1185</v>
      </c>
      <c r="G120" s="206" t="s">
        <v>228</v>
      </c>
      <c r="H120" s="207">
        <v>79.840000000000003</v>
      </c>
      <c r="I120" s="208"/>
      <c r="J120" s="209">
        <f>ROUND(I120*H120,2)</f>
        <v>0</v>
      </c>
      <c r="K120" s="205" t="s">
        <v>144</v>
      </c>
      <c r="L120" s="43"/>
      <c r="M120" s="210" t="s">
        <v>19</v>
      </c>
      <c r="N120" s="211" t="s">
        <v>45</v>
      </c>
      <c r="O120" s="83"/>
      <c r="P120" s="212">
        <f>O120*H120</f>
        <v>0</v>
      </c>
      <c r="Q120" s="212">
        <v>0.15540000000000001</v>
      </c>
      <c r="R120" s="212">
        <f>Q120*H120</f>
        <v>12.407136000000001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145</v>
      </c>
      <c r="AT120" s="214" t="s">
        <v>140</v>
      </c>
      <c r="AU120" s="214" t="s">
        <v>84</v>
      </c>
      <c r="AY120" s="16" t="s">
        <v>138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82</v>
      </c>
      <c r="BK120" s="215">
        <f>ROUND(I120*H120,2)</f>
        <v>0</v>
      </c>
      <c r="BL120" s="16" t="s">
        <v>145</v>
      </c>
      <c r="BM120" s="214" t="s">
        <v>1186</v>
      </c>
    </row>
    <row r="121" s="2" customFormat="1">
      <c r="A121" s="37"/>
      <c r="B121" s="38"/>
      <c r="C121" s="39"/>
      <c r="D121" s="216" t="s">
        <v>147</v>
      </c>
      <c r="E121" s="39"/>
      <c r="F121" s="217" t="s">
        <v>1187</v>
      </c>
      <c r="G121" s="39"/>
      <c r="H121" s="39"/>
      <c r="I121" s="218"/>
      <c r="J121" s="39"/>
      <c r="K121" s="39"/>
      <c r="L121" s="43"/>
      <c r="M121" s="219"/>
      <c r="N121" s="220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147</v>
      </c>
      <c r="AU121" s="16" t="s">
        <v>84</v>
      </c>
    </row>
    <row r="122" s="13" customFormat="1">
      <c r="A122" s="13"/>
      <c r="B122" s="221"/>
      <c r="C122" s="222"/>
      <c r="D122" s="223" t="s">
        <v>149</v>
      </c>
      <c r="E122" s="224" t="s">
        <v>19</v>
      </c>
      <c r="F122" s="225" t="s">
        <v>1188</v>
      </c>
      <c r="G122" s="222"/>
      <c r="H122" s="226">
        <v>79.840000000000003</v>
      </c>
      <c r="I122" s="227"/>
      <c r="J122" s="222"/>
      <c r="K122" s="222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149</v>
      </c>
      <c r="AU122" s="232" t="s">
        <v>84</v>
      </c>
      <c r="AV122" s="13" t="s">
        <v>84</v>
      </c>
      <c r="AW122" s="13" t="s">
        <v>36</v>
      </c>
      <c r="AX122" s="13" t="s">
        <v>82</v>
      </c>
      <c r="AY122" s="232" t="s">
        <v>138</v>
      </c>
    </row>
    <row r="123" s="2" customFormat="1" ht="21.75" customHeight="1">
      <c r="A123" s="37"/>
      <c r="B123" s="38"/>
      <c r="C123" s="247" t="s">
        <v>207</v>
      </c>
      <c r="D123" s="247" t="s">
        <v>523</v>
      </c>
      <c r="E123" s="248" t="s">
        <v>1189</v>
      </c>
      <c r="F123" s="249" t="s">
        <v>1190</v>
      </c>
      <c r="G123" s="250" t="s">
        <v>228</v>
      </c>
      <c r="H123" s="251">
        <v>83.831999999999994</v>
      </c>
      <c r="I123" s="252"/>
      <c r="J123" s="253">
        <f>ROUND(I123*H123,2)</f>
        <v>0</v>
      </c>
      <c r="K123" s="249" t="s">
        <v>144</v>
      </c>
      <c r="L123" s="254"/>
      <c r="M123" s="255" t="s">
        <v>19</v>
      </c>
      <c r="N123" s="256" t="s">
        <v>45</v>
      </c>
      <c r="O123" s="83"/>
      <c r="P123" s="212">
        <f>O123*H123</f>
        <v>0</v>
      </c>
      <c r="Q123" s="212">
        <v>0.048000000000000001</v>
      </c>
      <c r="R123" s="212">
        <f>Q123*H123</f>
        <v>4.023936</v>
      </c>
      <c r="S123" s="212">
        <v>0</v>
      </c>
      <c r="T123" s="21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181</v>
      </c>
      <c r="AT123" s="214" t="s">
        <v>523</v>
      </c>
      <c r="AU123" s="214" t="s">
        <v>84</v>
      </c>
      <c r="AY123" s="16" t="s">
        <v>138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82</v>
      </c>
      <c r="BK123" s="215">
        <f>ROUND(I123*H123,2)</f>
        <v>0</v>
      </c>
      <c r="BL123" s="16" t="s">
        <v>145</v>
      </c>
      <c r="BM123" s="214" t="s">
        <v>1191</v>
      </c>
    </row>
    <row r="124" s="13" customFormat="1">
      <c r="A124" s="13"/>
      <c r="B124" s="221"/>
      <c r="C124" s="222"/>
      <c r="D124" s="223" t="s">
        <v>149</v>
      </c>
      <c r="E124" s="222"/>
      <c r="F124" s="225" t="s">
        <v>1192</v>
      </c>
      <c r="G124" s="222"/>
      <c r="H124" s="226">
        <v>83.831999999999994</v>
      </c>
      <c r="I124" s="227"/>
      <c r="J124" s="222"/>
      <c r="K124" s="222"/>
      <c r="L124" s="228"/>
      <c r="M124" s="229"/>
      <c r="N124" s="230"/>
      <c r="O124" s="230"/>
      <c r="P124" s="230"/>
      <c r="Q124" s="230"/>
      <c r="R124" s="230"/>
      <c r="S124" s="230"/>
      <c r="T124" s="23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2" t="s">
        <v>149</v>
      </c>
      <c r="AU124" s="232" t="s">
        <v>84</v>
      </c>
      <c r="AV124" s="13" t="s">
        <v>84</v>
      </c>
      <c r="AW124" s="13" t="s">
        <v>4</v>
      </c>
      <c r="AX124" s="13" t="s">
        <v>82</v>
      </c>
      <c r="AY124" s="232" t="s">
        <v>138</v>
      </c>
    </row>
    <row r="125" s="12" customFormat="1" ht="22.8" customHeight="1">
      <c r="A125" s="12"/>
      <c r="B125" s="187"/>
      <c r="C125" s="188"/>
      <c r="D125" s="189" t="s">
        <v>73</v>
      </c>
      <c r="E125" s="201" t="s">
        <v>464</v>
      </c>
      <c r="F125" s="201" t="s">
        <v>465</v>
      </c>
      <c r="G125" s="188"/>
      <c r="H125" s="188"/>
      <c r="I125" s="191"/>
      <c r="J125" s="202">
        <f>BK125</f>
        <v>0</v>
      </c>
      <c r="K125" s="188"/>
      <c r="L125" s="193"/>
      <c r="M125" s="194"/>
      <c r="N125" s="195"/>
      <c r="O125" s="195"/>
      <c r="P125" s="196">
        <f>SUM(P126:P127)</f>
        <v>0</v>
      </c>
      <c r="Q125" s="195"/>
      <c r="R125" s="196">
        <f>SUM(R126:R127)</f>
        <v>0</v>
      </c>
      <c r="S125" s="195"/>
      <c r="T125" s="197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8" t="s">
        <v>82</v>
      </c>
      <c r="AT125" s="199" t="s">
        <v>73</v>
      </c>
      <c r="AU125" s="199" t="s">
        <v>82</v>
      </c>
      <c r="AY125" s="198" t="s">
        <v>138</v>
      </c>
      <c r="BK125" s="200">
        <f>SUM(BK126:BK127)</f>
        <v>0</v>
      </c>
    </row>
    <row r="126" s="2" customFormat="1" ht="55.5" customHeight="1">
      <c r="A126" s="37"/>
      <c r="B126" s="38"/>
      <c r="C126" s="203" t="s">
        <v>212</v>
      </c>
      <c r="D126" s="203" t="s">
        <v>140</v>
      </c>
      <c r="E126" s="204" t="s">
        <v>1193</v>
      </c>
      <c r="F126" s="205" t="s">
        <v>1194</v>
      </c>
      <c r="G126" s="206" t="s">
        <v>332</v>
      </c>
      <c r="H126" s="207">
        <v>32.566000000000003</v>
      </c>
      <c r="I126" s="208"/>
      <c r="J126" s="209">
        <f>ROUND(I126*H126,2)</f>
        <v>0</v>
      </c>
      <c r="K126" s="205" t="s">
        <v>144</v>
      </c>
      <c r="L126" s="43"/>
      <c r="M126" s="210" t="s">
        <v>19</v>
      </c>
      <c r="N126" s="211" t="s">
        <v>45</v>
      </c>
      <c r="O126" s="83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4" t="s">
        <v>145</v>
      </c>
      <c r="AT126" s="214" t="s">
        <v>140</v>
      </c>
      <c r="AU126" s="214" t="s">
        <v>84</v>
      </c>
      <c r="AY126" s="16" t="s">
        <v>138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82</v>
      </c>
      <c r="BK126" s="215">
        <f>ROUND(I126*H126,2)</f>
        <v>0</v>
      </c>
      <c r="BL126" s="16" t="s">
        <v>145</v>
      </c>
      <c r="BM126" s="214" t="s">
        <v>1195</v>
      </c>
    </row>
    <row r="127" s="2" customFormat="1">
      <c r="A127" s="37"/>
      <c r="B127" s="38"/>
      <c r="C127" s="39"/>
      <c r="D127" s="216" t="s">
        <v>147</v>
      </c>
      <c r="E127" s="39"/>
      <c r="F127" s="217" t="s">
        <v>1196</v>
      </c>
      <c r="G127" s="39"/>
      <c r="H127" s="39"/>
      <c r="I127" s="218"/>
      <c r="J127" s="39"/>
      <c r="K127" s="39"/>
      <c r="L127" s="43"/>
      <c r="M127" s="219"/>
      <c r="N127" s="220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147</v>
      </c>
      <c r="AU127" s="16" t="s">
        <v>84</v>
      </c>
    </row>
    <row r="128" s="12" customFormat="1" ht="25.92" customHeight="1">
      <c r="A128" s="12"/>
      <c r="B128" s="187"/>
      <c r="C128" s="188"/>
      <c r="D128" s="189" t="s">
        <v>73</v>
      </c>
      <c r="E128" s="190" t="s">
        <v>360</v>
      </c>
      <c r="F128" s="190" t="s">
        <v>361</v>
      </c>
      <c r="G128" s="188"/>
      <c r="H128" s="188"/>
      <c r="I128" s="191"/>
      <c r="J128" s="192">
        <f>BK128</f>
        <v>0</v>
      </c>
      <c r="K128" s="188"/>
      <c r="L128" s="193"/>
      <c r="M128" s="194"/>
      <c r="N128" s="195"/>
      <c r="O128" s="195"/>
      <c r="P128" s="196">
        <f>P129</f>
        <v>0</v>
      </c>
      <c r="Q128" s="195"/>
      <c r="R128" s="196">
        <f>R129</f>
        <v>0.18787499999999999</v>
      </c>
      <c r="S128" s="195"/>
      <c r="T128" s="197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98" t="s">
        <v>84</v>
      </c>
      <c r="AT128" s="199" t="s">
        <v>73</v>
      </c>
      <c r="AU128" s="199" t="s">
        <v>74</v>
      </c>
      <c r="AY128" s="198" t="s">
        <v>138</v>
      </c>
      <c r="BK128" s="200">
        <f>BK129</f>
        <v>0</v>
      </c>
    </row>
    <row r="129" s="12" customFormat="1" ht="22.8" customHeight="1">
      <c r="A129" s="12"/>
      <c r="B129" s="187"/>
      <c r="C129" s="188"/>
      <c r="D129" s="189" t="s">
        <v>73</v>
      </c>
      <c r="E129" s="201" t="s">
        <v>362</v>
      </c>
      <c r="F129" s="201" t="s">
        <v>363</v>
      </c>
      <c r="G129" s="188"/>
      <c r="H129" s="188"/>
      <c r="I129" s="191"/>
      <c r="J129" s="202">
        <f>BK129</f>
        <v>0</v>
      </c>
      <c r="K129" s="188"/>
      <c r="L129" s="193"/>
      <c r="M129" s="194"/>
      <c r="N129" s="195"/>
      <c r="O129" s="195"/>
      <c r="P129" s="196">
        <f>SUM(P130:P137)</f>
        <v>0</v>
      </c>
      <c r="Q129" s="195"/>
      <c r="R129" s="196">
        <f>SUM(R130:R137)</f>
        <v>0.18787499999999999</v>
      </c>
      <c r="S129" s="195"/>
      <c r="T129" s="197">
        <f>SUM(T130:T137)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8" t="s">
        <v>84</v>
      </c>
      <c r="AT129" s="199" t="s">
        <v>73</v>
      </c>
      <c r="AU129" s="199" t="s">
        <v>82</v>
      </c>
      <c r="AY129" s="198" t="s">
        <v>138</v>
      </c>
      <c r="BK129" s="200">
        <f>SUM(BK130:BK137)</f>
        <v>0</v>
      </c>
    </row>
    <row r="130" s="2" customFormat="1" ht="16.5" customHeight="1">
      <c r="A130" s="37"/>
      <c r="B130" s="38"/>
      <c r="C130" s="203" t="s">
        <v>8</v>
      </c>
      <c r="D130" s="203" t="s">
        <v>140</v>
      </c>
      <c r="E130" s="204" t="s">
        <v>1197</v>
      </c>
      <c r="F130" s="205" t="s">
        <v>1198</v>
      </c>
      <c r="G130" s="206" t="s">
        <v>228</v>
      </c>
      <c r="H130" s="207">
        <v>34</v>
      </c>
      <c r="I130" s="208"/>
      <c r="J130" s="209">
        <f>ROUND(I130*H130,2)</f>
        <v>0</v>
      </c>
      <c r="K130" s="205" t="s">
        <v>144</v>
      </c>
      <c r="L130" s="43"/>
      <c r="M130" s="210" t="s">
        <v>19</v>
      </c>
      <c r="N130" s="211" t="s">
        <v>45</v>
      </c>
      <c r="O130" s="83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4" t="s">
        <v>225</v>
      </c>
      <c r="AT130" s="214" t="s">
        <v>140</v>
      </c>
      <c r="AU130" s="214" t="s">
        <v>84</v>
      </c>
      <c r="AY130" s="16" t="s">
        <v>138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6" t="s">
        <v>82</v>
      </c>
      <c r="BK130" s="215">
        <f>ROUND(I130*H130,2)</f>
        <v>0</v>
      </c>
      <c r="BL130" s="16" t="s">
        <v>225</v>
      </c>
      <c r="BM130" s="214" t="s">
        <v>1199</v>
      </c>
    </row>
    <row r="131" s="2" customFormat="1">
      <c r="A131" s="37"/>
      <c r="B131" s="38"/>
      <c r="C131" s="39"/>
      <c r="D131" s="216" t="s">
        <v>147</v>
      </c>
      <c r="E131" s="39"/>
      <c r="F131" s="217" t="s">
        <v>1200</v>
      </c>
      <c r="G131" s="39"/>
      <c r="H131" s="39"/>
      <c r="I131" s="218"/>
      <c r="J131" s="39"/>
      <c r="K131" s="39"/>
      <c r="L131" s="43"/>
      <c r="M131" s="219"/>
      <c r="N131" s="220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147</v>
      </c>
      <c r="AU131" s="16" t="s">
        <v>84</v>
      </c>
    </row>
    <row r="132" s="2" customFormat="1" ht="24.15" customHeight="1">
      <c r="A132" s="37"/>
      <c r="B132" s="38"/>
      <c r="C132" s="203" t="s">
        <v>225</v>
      </c>
      <c r="D132" s="203" t="s">
        <v>140</v>
      </c>
      <c r="E132" s="204" t="s">
        <v>1201</v>
      </c>
      <c r="F132" s="205" t="s">
        <v>1202</v>
      </c>
      <c r="G132" s="206" t="s">
        <v>367</v>
      </c>
      <c r="H132" s="207">
        <v>152</v>
      </c>
      <c r="I132" s="208"/>
      <c r="J132" s="209">
        <f>ROUND(I132*H132,2)</f>
        <v>0</v>
      </c>
      <c r="K132" s="205" t="s">
        <v>144</v>
      </c>
      <c r="L132" s="43"/>
      <c r="M132" s="210" t="s">
        <v>19</v>
      </c>
      <c r="N132" s="211" t="s">
        <v>45</v>
      </c>
      <c r="O132" s="83"/>
      <c r="P132" s="212">
        <f>O132*H132</f>
        <v>0</v>
      </c>
      <c r="Q132" s="212">
        <v>6.0000000000000002E-05</v>
      </c>
      <c r="R132" s="212">
        <f>Q132*H132</f>
        <v>0.0091199999999999996</v>
      </c>
      <c r="S132" s="212">
        <v>0</v>
      </c>
      <c r="T132" s="21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4" t="s">
        <v>225</v>
      </c>
      <c r="AT132" s="214" t="s">
        <v>140</v>
      </c>
      <c r="AU132" s="214" t="s">
        <v>84</v>
      </c>
      <c r="AY132" s="16" t="s">
        <v>138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6" t="s">
        <v>82</v>
      </c>
      <c r="BK132" s="215">
        <f>ROUND(I132*H132,2)</f>
        <v>0</v>
      </c>
      <c r="BL132" s="16" t="s">
        <v>225</v>
      </c>
      <c r="BM132" s="214" t="s">
        <v>1203</v>
      </c>
    </row>
    <row r="133" s="2" customFormat="1">
      <c r="A133" s="37"/>
      <c r="B133" s="38"/>
      <c r="C133" s="39"/>
      <c r="D133" s="216" t="s">
        <v>147</v>
      </c>
      <c r="E133" s="39"/>
      <c r="F133" s="217" t="s">
        <v>1204</v>
      </c>
      <c r="G133" s="39"/>
      <c r="H133" s="39"/>
      <c r="I133" s="218"/>
      <c r="J133" s="39"/>
      <c r="K133" s="39"/>
      <c r="L133" s="43"/>
      <c r="M133" s="219"/>
      <c r="N133" s="220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147</v>
      </c>
      <c r="AU133" s="16" t="s">
        <v>84</v>
      </c>
    </row>
    <row r="134" s="2" customFormat="1" ht="24.15" customHeight="1">
      <c r="A134" s="37"/>
      <c r="B134" s="38"/>
      <c r="C134" s="247" t="s">
        <v>235</v>
      </c>
      <c r="D134" s="247" t="s">
        <v>523</v>
      </c>
      <c r="E134" s="248" t="s">
        <v>1205</v>
      </c>
      <c r="F134" s="249" t="s">
        <v>1206</v>
      </c>
      <c r="G134" s="250" t="s">
        <v>228</v>
      </c>
      <c r="H134" s="251">
        <v>25.5</v>
      </c>
      <c r="I134" s="252"/>
      <c r="J134" s="253">
        <f>ROUND(I134*H134,2)</f>
        <v>0</v>
      </c>
      <c r="K134" s="249" t="s">
        <v>144</v>
      </c>
      <c r="L134" s="254"/>
      <c r="M134" s="255" t="s">
        <v>19</v>
      </c>
      <c r="N134" s="256" t="s">
        <v>45</v>
      </c>
      <c r="O134" s="83"/>
      <c r="P134" s="212">
        <f>O134*H134</f>
        <v>0</v>
      </c>
      <c r="Q134" s="212">
        <v>0.0070099999999999997</v>
      </c>
      <c r="R134" s="212">
        <f>Q134*H134</f>
        <v>0.178755</v>
      </c>
      <c r="S134" s="212">
        <v>0</v>
      </c>
      <c r="T134" s="21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4" t="s">
        <v>341</v>
      </c>
      <c r="AT134" s="214" t="s">
        <v>523</v>
      </c>
      <c r="AU134" s="214" t="s">
        <v>84</v>
      </c>
      <c r="AY134" s="16" t="s">
        <v>138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6" t="s">
        <v>82</v>
      </c>
      <c r="BK134" s="215">
        <f>ROUND(I134*H134,2)</f>
        <v>0</v>
      </c>
      <c r="BL134" s="16" t="s">
        <v>225</v>
      </c>
      <c r="BM134" s="214" t="s">
        <v>1207</v>
      </c>
    </row>
    <row r="135" s="13" customFormat="1">
      <c r="A135" s="13"/>
      <c r="B135" s="221"/>
      <c r="C135" s="222"/>
      <c r="D135" s="223" t="s">
        <v>149</v>
      </c>
      <c r="E135" s="224" t="s">
        <v>19</v>
      </c>
      <c r="F135" s="225" t="s">
        <v>1208</v>
      </c>
      <c r="G135" s="222"/>
      <c r="H135" s="226">
        <v>25.5</v>
      </c>
      <c r="I135" s="227"/>
      <c r="J135" s="222"/>
      <c r="K135" s="222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149</v>
      </c>
      <c r="AU135" s="232" t="s">
        <v>84</v>
      </c>
      <c r="AV135" s="13" t="s">
        <v>84</v>
      </c>
      <c r="AW135" s="13" t="s">
        <v>36</v>
      </c>
      <c r="AX135" s="13" t="s">
        <v>82</v>
      </c>
      <c r="AY135" s="232" t="s">
        <v>138</v>
      </c>
    </row>
    <row r="136" s="2" customFormat="1" ht="44.25" customHeight="1">
      <c r="A136" s="37"/>
      <c r="B136" s="38"/>
      <c r="C136" s="203" t="s">
        <v>241</v>
      </c>
      <c r="D136" s="203" t="s">
        <v>140</v>
      </c>
      <c r="E136" s="204" t="s">
        <v>1209</v>
      </c>
      <c r="F136" s="205" t="s">
        <v>1210</v>
      </c>
      <c r="G136" s="206" t="s">
        <v>332</v>
      </c>
      <c r="H136" s="207">
        <v>0.188</v>
      </c>
      <c r="I136" s="208"/>
      <c r="J136" s="209">
        <f>ROUND(I136*H136,2)</f>
        <v>0</v>
      </c>
      <c r="K136" s="205" t="s">
        <v>144</v>
      </c>
      <c r="L136" s="43"/>
      <c r="M136" s="210" t="s">
        <v>19</v>
      </c>
      <c r="N136" s="211" t="s">
        <v>45</v>
      </c>
      <c r="O136" s="83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4" t="s">
        <v>225</v>
      </c>
      <c r="AT136" s="214" t="s">
        <v>140</v>
      </c>
      <c r="AU136" s="214" t="s">
        <v>84</v>
      </c>
      <c r="AY136" s="16" t="s">
        <v>138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6" t="s">
        <v>82</v>
      </c>
      <c r="BK136" s="215">
        <f>ROUND(I136*H136,2)</f>
        <v>0</v>
      </c>
      <c r="BL136" s="16" t="s">
        <v>225</v>
      </c>
      <c r="BM136" s="214" t="s">
        <v>1211</v>
      </c>
    </row>
    <row r="137" s="2" customFormat="1">
      <c r="A137" s="37"/>
      <c r="B137" s="38"/>
      <c r="C137" s="39"/>
      <c r="D137" s="216" t="s">
        <v>147</v>
      </c>
      <c r="E137" s="39"/>
      <c r="F137" s="217" t="s">
        <v>1212</v>
      </c>
      <c r="G137" s="39"/>
      <c r="H137" s="39"/>
      <c r="I137" s="218"/>
      <c r="J137" s="39"/>
      <c r="K137" s="39"/>
      <c r="L137" s="43"/>
      <c r="M137" s="257"/>
      <c r="N137" s="258"/>
      <c r="O137" s="259"/>
      <c r="P137" s="259"/>
      <c r="Q137" s="259"/>
      <c r="R137" s="259"/>
      <c r="S137" s="259"/>
      <c r="T137" s="260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147</v>
      </c>
      <c r="AU137" s="16" t="s">
        <v>84</v>
      </c>
    </row>
    <row r="138" s="2" customFormat="1" ht="6.96" customHeight="1">
      <c r="A138" s="37"/>
      <c r="B138" s="58"/>
      <c r="C138" s="59"/>
      <c r="D138" s="59"/>
      <c r="E138" s="59"/>
      <c r="F138" s="59"/>
      <c r="G138" s="59"/>
      <c r="H138" s="59"/>
      <c r="I138" s="59"/>
      <c r="J138" s="59"/>
      <c r="K138" s="59"/>
      <c r="L138" s="43"/>
      <c r="M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</sheetData>
  <sheetProtection sheet="1" autoFilter="0" formatColumns="0" formatRows="0" objects="1" scenarios="1" spinCount="100000" saltValue="HQokLHD/pn0fC2h88RtWe/okTiR7oLZB67Lx+ehlvigUgUrFA/99KG5E9EOobRxK44/PaAgGWILflFwV7JjXrw==" hashValue="G9m92MEMzIxfEceQwRadIg0TEBwNQaRhYaMgNR+kkpJJv7Jm1oKDcLavB6J1n1IzcX+DizveNi8njNsZy5QF+w==" algorithmName="SHA-512" password="CC35"/>
  <autoFilter ref="C86:K137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2_02/132151101"/>
    <hyperlink ref="F94" r:id="rId2" display="https://podminky.urs.cz/item/CS_URS_2022_02/133111011"/>
    <hyperlink ref="F100" r:id="rId3" display="https://podminky.urs.cz/item/CS_URS_2022_02/275313811"/>
    <hyperlink ref="F104" r:id="rId4" display="https://podminky.urs.cz/item/CS_URS_2022_02/338171123"/>
    <hyperlink ref="F106" r:id="rId5" display="https://podminky.urs.cz/item/CS_URS_2022_02/348101220"/>
    <hyperlink ref="F109" r:id="rId6" display="https://podminky.urs.cz/item/CS_URS_2022_02/348101230"/>
    <hyperlink ref="F115" r:id="rId7" display="https://podminky.urs.cz/item/CS_URS_2022_02/348171135"/>
    <hyperlink ref="F121" r:id="rId8" display="https://podminky.urs.cz/item/CS_URS_2022_02/916131213"/>
    <hyperlink ref="F127" r:id="rId9" display="https://podminky.urs.cz/item/CS_URS_2022_02/998232110"/>
    <hyperlink ref="F131" r:id="rId10" display="https://podminky.urs.cz/item/CS_URS_2022_02/767991912"/>
    <hyperlink ref="F133" r:id="rId11" display="https://podminky.urs.cz/item/CS_URS_2022_02/767995112"/>
    <hyperlink ref="F137" r:id="rId12" display="https://podminky.urs.cz/item/CS_URS_2022_02/998767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Lada Franková</dc:creator>
  <cp:lastModifiedBy>Lada Franková</cp:lastModifiedBy>
  <dcterms:created xsi:type="dcterms:W3CDTF">2023-11-13T17:21:45Z</dcterms:created>
  <dcterms:modified xsi:type="dcterms:W3CDTF">2023-11-13T17:21:57Z</dcterms:modified>
</cp:coreProperties>
</file>